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lorincz.andrea\Közérdekű adatigénylés\2026\Kántor-Újvári Gerda\Válasz\"/>
    </mc:Choice>
  </mc:AlternateContent>
  <bookViews>
    <workbookView xWindow="0" yWindow="0" windowWidth="28800" windowHeight="11850"/>
  </bookViews>
  <sheets>
    <sheet name="Munka1" sheetId="1" r:id="rId1"/>
  </sheets>
  <definedNames>
    <definedName name="_xlnm.Print_Area" localSheetId="0">Munka1!$A$1:$I$38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D5" i="1" s="1"/>
  <c r="F6" i="1"/>
  <c r="D6" i="1" s="1"/>
  <c r="F7" i="1"/>
  <c r="D7" i="1" s="1"/>
  <c r="F8" i="1"/>
  <c r="D8" i="1" s="1"/>
  <c r="F9" i="1"/>
  <c r="D9" i="1" s="1"/>
  <c r="F10" i="1"/>
  <c r="D10" i="1" s="1"/>
  <c r="F11" i="1"/>
  <c r="D11" i="1" s="1"/>
  <c r="F12" i="1"/>
  <c r="D12" i="1" s="1"/>
  <c r="F13" i="1"/>
  <c r="D13" i="1" s="1"/>
  <c r="F14" i="1"/>
  <c r="D14" i="1" s="1"/>
  <c r="F15" i="1"/>
  <c r="D15" i="1" s="1"/>
  <c r="D16" i="1"/>
  <c r="F17" i="1"/>
  <c r="D17" i="1" s="1"/>
  <c r="F18" i="1"/>
  <c r="D18" i="1" s="1"/>
  <c r="F19" i="1"/>
  <c r="D19" i="1" s="1"/>
  <c r="D20" i="1"/>
  <c r="F20" i="1"/>
  <c r="F21" i="1"/>
  <c r="D21" i="1" s="1"/>
  <c r="F22" i="1"/>
  <c r="D23" i="1"/>
  <c r="F24" i="1"/>
  <c r="D24" i="1" s="1"/>
  <c r="F25" i="1"/>
  <c r="D25" i="1" s="1"/>
  <c r="F26" i="1"/>
  <c r="D26" i="1" s="1"/>
  <c r="F27" i="1"/>
  <c r="D27" i="1" s="1"/>
  <c r="F28" i="1"/>
  <c r="D28" i="1" s="1"/>
  <c r="F29" i="1"/>
  <c r="D29" i="1" s="1"/>
  <c r="F30" i="1"/>
  <c r="D30" i="1" s="1"/>
  <c r="F31" i="1"/>
  <c r="D31" i="1" s="1"/>
  <c r="F32" i="1"/>
  <c r="D32" i="1" s="1"/>
  <c r="D34" i="1"/>
  <c r="F34" i="1"/>
  <c r="F35" i="1"/>
  <c r="D35" i="1" s="1"/>
  <c r="F36" i="1"/>
  <c r="D36" i="1" s="1"/>
  <c r="F37" i="1"/>
  <c r="D37" i="1" s="1"/>
  <c r="D38" i="1"/>
  <c r="F38" i="1"/>
</calcChain>
</file>

<file path=xl/sharedStrings.xml><?xml version="1.0" encoding="utf-8"?>
<sst xmlns="http://schemas.openxmlformats.org/spreadsheetml/2006/main" count="81" uniqueCount="26">
  <si>
    <t>gazdaságszervezési referens</t>
  </si>
  <si>
    <t>csoportvezetõ</t>
  </si>
  <si>
    <t>grafikus</t>
  </si>
  <si>
    <t>önkormányzati tanácsadó</t>
  </si>
  <si>
    <t>pályázati referens</t>
  </si>
  <si>
    <t>alpolgármesteri referens</t>
  </si>
  <si>
    <t>rendezvényszervezõ</t>
  </si>
  <si>
    <t>polgármesteri referens</t>
  </si>
  <si>
    <t>sajtóreferens</t>
  </si>
  <si>
    <t>irodavezetõ</t>
  </si>
  <si>
    <t>nemzetközi referens</t>
  </si>
  <si>
    <t>informatikai ügyintézõ</t>
  </si>
  <si>
    <t>szervezési referens</t>
  </si>
  <si>
    <t>alpolgármesteri titkárnõ</t>
  </si>
  <si>
    <t>koordinációs ügyintézõ</t>
  </si>
  <si>
    <t>irodavezetõ-helyettes</t>
  </si>
  <si>
    <t>2025. év</t>
  </si>
  <si>
    <t>2026. I. negyedév</t>
  </si>
  <si>
    <t>2026. I.negyedév</t>
  </si>
  <si>
    <t>Illetmény nettó összege</t>
  </si>
  <si>
    <t>Egyéb juttatások nettó összege</t>
  </si>
  <si>
    <t>-</t>
  </si>
  <si>
    <t>Munkakör</t>
  </si>
  <si>
    <t>Melléklet</t>
  </si>
  <si>
    <t>Lakossági folyószámla költségtérítés nettó összege</t>
  </si>
  <si>
    <t>Cafeteria nettó összege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</si>
</sst>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3" fontId="0" fillId="0" borderId="0" xfId="0" applyNumberFormat="1"/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0" fillId="0" borderId="7" xfId="0" applyBorder="1"/>
    <xf numFmtId="0" fontId="0" fillId="0" borderId="10" xfId="0" applyBorder="1"/>
    <xf numFmtId="3" fontId="0" fillId="0" borderId="11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0" fillId="0" borderId="13" xfId="0" applyBorder="1"/>
    <xf numFmtId="0" fontId="1" fillId="0" borderId="17" xfId="0" applyFont="1" applyBorder="1" applyAlignment="1">
      <alignment horizontal="center" vertical="center" wrapText="1"/>
    </xf>
    <xf numFmtId="0" fontId="1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="90" zoomScaleNormal="90" zoomScaleSheetLayoutView="90" workbookViewId="0"/>
  </sheetViews>
  <sheetFormatPr defaultRowHeight="15" x14ac:dyDescent="0.25"/>
  <cols>
    <col min="1" max="1" width="28.28515625" customWidth="1"/>
    <col min="2" max="2" width="14.28515625" customWidth="1"/>
    <col min="3" max="3" width="24.140625" customWidth="1"/>
    <col min="4" max="4" width="17.140625" customWidth="1"/>
    <col min="5" max="5" width="18.140625" customWidth="1"/>
    <col min="6" max="6" width="11.140625" customWidth="1"/>
    <col min="7" max="7" width="17.42578125" customWidth="1"/>
    <col min="8" max="8" width="9.140625" customWidth="1"/>
    <col min="9" max="9" width="18.140625" customWidth="1"/>
  </cols>
  <sheetData>
    <row r="1" spans="1:9" x14ac:dyDescent="0.25">
      <c r="I1" s="21" t="s">
        <v>23</v>
      </c>
    </row>
    <row r="2" spans="1:9" ht="15.75" thickBot="1" x14ac:dyDescent="0.3"/>
    <row r="3" spans="1:9" ht="34.5" customHeight="1" x14ac:dyDescent="0.25">
      <c r="A3" s="23" t="s">
        <v>22</v>
      </c>
      <c r="B3" s="25" t="s">
        <v>19</v>
      </c>
      <c r="C3" s="22"/>
      <c r="D3" s="22" t="s">
        <v>20</v>
      </c>
      <c r="E3" s="26"/>
      <c r="F3" s="27" t="s">
        <v>24</v>
      </c>
      <c r="G3" s="28"/>
      <c r="H3" s="22" t="s">
        <v>25</v>
      </c>
      <c r="I3" s="22"/>
    </row>
    <row r="4" spans="1:9" ht="15.75" thickBot="1" x14ac:dyDescent="0.3">
      <c r="A4" s="24"/>
      <c r="B4" s="5" t="s">
        <v>16</v>
      </c>
      <c r="C4" s="6" t="s">
        <v>17</v>
      </c>
      <c r="D4" s="7" t="s">
        <v>16</v>
      </c>
      <c r="E4" s="20" t="s">
        <v>18</v>
      </c>
      <c r="F4" s="18" t="s">
        <v>16</v>
      </c>
      <c r="G4" s="6" t="s">
        <v>18</v>
      </c>
      <c r="H4" s="7" t="s">
        <v>16</v>
      </c>
      <c r="I4" s="6" t="s">
        <v>18</v>
      </c>
    </row>
    <row r="5" spans="1:9" x14ac:dyDescent="0.25">
      <c r="A5" s="19" t="s">
        <v>0</v>
      </c>
      <c r="B5" s="10">
        <v>8633160</v>
      </c>
      <c r="C5" s="4">
        <v>2395594</v>
      </c>
      <c r="D5" s="4">
        <f>2440658-F5-H5</f>
        <v>2276428</v>
      </c>
      <c r="E5" s="12">
        <v>0</v>
      </c>
      <c r="F5" s="15">
        <f>3990*2</f>
        <v>7980</v>
      </c>
      <c r="G5" s="4" t="s">
        <v>21</v>
      </c>
      <c r="H5" s="4">
        <v>156250</v>
      </c>
      <c r="I5" s="4">
        <v>156250</v>
      </c>
    </row>
    <row r="6" spans="1:9" ht="15" customHeight="1" x14ac:dyDescent="0.25">
      <c r="A6" s="8" t="s">
        <v>5</v>
      </c>
      <c r="B6" s="11">
        <v>3902616</v>
      </c>
      <c r="C6" s="2">
        <v>1082884</v>
      </c>
      <c r="D6" s="2">
        <f>829230-F6-H6</f>
        <v>665000</v>
      </c>
      <c r="E6" s="12">
        <v>0</v>
      </c>
      <c r="F6" s="16">
        <f>3990*2</f>
        <v>7980</v>
      </c>
      <c r="G6" s="2" t="s">
        <v>21</v>
      </c>
      <c r="H6" s="2">
        <v>156250</v>
      </c>
      <c r="I6" s="2">
        <v>156250</v>
      </c>
    </row>
    <row r="7" spans="1:9" x14ac:dyDescent="0.25">
      <c r="A7" s="8" t="s">
        <v>5</v>
      </c>
      <c r="B7" s="11">
        <v>5860108</v>
      </c>
      <c r="C7" s="2">
        <v>1626123</v>
      </c>
      <c r="D7" s="2">
        <f>909030-F7-H7</f>
        <v>744800</v>
      </c>
      <c r="E7" s="12">
        <v>0</v>
      </c>
      <c r="F7" s="16">
        <f>3990*2</f>
        <v>7980</v>
      </c>
      <c r="G7" s="2" t="s">
        <v>21</v>
      </c>
      <c r="H7" s="2">
        <v>156250</v>
      </c>
      <c r="I7" s="2">
        <v>156250</v>
      </c>
    </row>
    <row r="8" spans="1:9" ht="15" customHeight="1" x14ac:dyDescent="0.25">
      <c r="A8" s="8" t="s">
        <v>5</v>
      </c>
      <c r="B8" s="11">
        <v>5417828</v>
      </c>
      <c r="C8" s="2">
        <v>1532557</v>
      </c>
      <c r="D8" s="2">
        <f>912631-F8-H8</f>
        <v>748401</v>
      </c>
      <c r="E8" s="12">
        <v>0</v>
      </c>
      <c r="F8" s="16">
        <f>3990*2</f>
        <v>7980</v>
      </c>
      <c r="G8" s="2" t="s">
        <v>21</v>
      </c>
      <c r="H8" s="2">
        <v>156250</v>
      </c>
      <c r="I8" s="2">
        <v>156250</v>
      </c>
    </row>
    <row r="9" spans="1:9" x14ac:dyDescent="0.25">
      <c r="A9" s="8" t="s">
        <v>13</v>
      </c>
      <c r="B9" s="11">
        <v>2156632</v>
      </c>
      <c r="C9" s="2">
        <v>1215056</v>
      </c>
      <c r="D9" s="2">
        <f>1557530-F9-H9</f>
        <v>1391290</v>
      </c>
      <c r="E9" s="12">
        <v>209559</v>
      </c>
      <c r="F9" s="16">
        <f>3990+6000</f>
        <v>9990</v>
      </c>
      <c r="G9" s="2" t="s">
        <v>21</v>
      </c>
      <c r="H9" s="2">
        <v>156250</v>
      </c>
      <c r="I9" s="2">
        <v>156250</v>
      </c>
    </row>
    <row r="10" spans="1:9" ht="15" customHeight="1" x14ac:dyDescent="0.25">
      <c r="A10" s="8" t="s">
        <v>13</v>
      </c>
      <c r="B10" s="11">
        <v>4617624</v>
      </c>
      <c r="C10" s="2">
        <v>1310913</v>
      </c>
      <c r="D10" s="2">
        <f>1334579-F10-H10</f>
        <v>1170349</v>
      </c>
      <c r="E10" s="12">
        <v>218485</v>
      </c>
      <c r="F10" s="16">
        <f>3990*2</f>
        <v>7980</v>
      </c>
      <c r="G10" s="2" t="s">
        <v>21</v>
      </c>
      <c r="H10" s="2">
        <v>156250</v>
      </c>
      <c r="I10" s="2">
        <v>156250</v>
      </c>
    </row>
    <row r="11" spans="1:9" x14ac:dyDescent="0.25">
      <c r="A11" s="8" t="s">
        <v>1</v>
      </c>
      <c r="B11" s="11">
        <v>7051394</v>
      </c>
      <c r="C11" s="2">
        <v>1919455</v>
      </c>
      <c r="D11" s="2">
        <f>1777765-F11-H11</f>
        <v>1613535</v>
      </c>
      <c r="E11" s="12">
        <v>0</v>
      </c>
      <c r="F11" s="16">
        <f>3990*2</f>
        <v>7980</v>
      </c>
      <c r="G11" s="2" t="s">
        <v>21</v>
      </c>
      <c r="H11" s="2">
        <v>156250</v>
      </c>
      <c r="I11" s="2">
        <v>156250</v>
      </c>
    </row>
    <row r="12" spans="1:9" ht="15" customHeight="1" x14ac:dyDescent="0.25">
      <c r="A12" s="8" t="s">
        <v>1</v>
      </c>
      <c r="B12" s="11">
        <v>7168307</v>
      </c>
      <c r="C12" s="2">
        <v>2052009</v>
      </c>
      <c r="D12" s="2">
        <f>1143480-F12-H12</f>
        <v>977240</v>
      </c>
      <c r="E12" s="12">
        <v>0</v>
      </c>
      <c r="F12" s="16">
        <f>3990+6000</f>
        <v>9990</v>
      </c>
      <c r="G12" s="2" t="s">
        <v>21</v>
      </c>
      <c r="H12" s="2">
        <v>156250</v>
      </c>
      <c r="I12" s="2">
        <v>156250</v>
      </c>
    </row>
    <row r="13" spans="1:9" x14ac:dyDescent="0.25">
      <c r="A13" s="8" t="s">
        <v>2</v>
      </c>
      <c r="B13" s="11">
        <v>3165180</v>
      </c>
      <c r="C13" s="2">
        <v>0</v>
      </c>
      <c r="D13" s="2">
        <f>886346-F13-H13</f>
        <v>759490</v>
      </c>
      <c r="E13" s="12">
        <v>0</v>
      </c>
      <c r="F13" s="16">
        <f>3990+6000</f>
        <v>9990</v>
      </c>
      <c r="G13" s="2" t="s">
        <v>21</v>
      </c>
      <c r="H13" s="2">
        <v>116866</v>
      </c>
      <c r="I13" s="2">
        <v>0</v>
      </c>
    </row>
    <row r="14" spans="1:9" ht="15" customHeight="1" x14ac:dyDescent="0.25">
      <c r="A14" s="8" t="s">
        <v>11</v>
      </c>
      <c r="B14" s="11">
        <v>6921789</v>
      </c>
      <c r="C14" s="2">
        <v>1890462</v>
      </c>
      <c r="D14" s="2">
        <f>1857354-F14-H14</f>
        <v>1689104</v>
      </c>
      <c r="E14" s="12">
        <v>315076</v>
      </c>
      <c r="F14" s="16">
        <f>6000*2</f>
        <v>12000</v>
      </c>
      <c r="G14" s="2" t="s">
        <v>21</v>
      </c>
      <c r="H14" s="2">
        <v>156250</v>
      </c>
      <c r="I14" s="2">
        <v>156250</v>
      </c>
    </row>
    <row r="15" spans="1:9" x14ac:dyDescent="0.25">
      <c r="A15" s="8" t="s">
        <v>11</v>
      </c>
      <c r="B15" s="11">
        <v>5586119</v>
      </c>
      <c r="C15" s="2">
        <v>1673551</v>
      </c>
      <c r="D15" s="2">
        <f>1268130-F15-H15</f>
        <v>1103900</v>
      </c>
      <c r="E15" s="12">
        <v>0</v>
      </c>
      <c r="F15" s="16">
        <f>3990*2</f>
        <v>7980</v>
      </c>
      <c r="G15" s="2" t="s">
        <v>21</v>
      </c>
      <c r="H15" s="2">
        <v>156250</v>
      </c>
      <c r="I15" s="2">
        <v>156250</v>
      </c>
    </row>
    <row r="16" spans="1:9" ht="15" customHeight="1" x14ac:dyDescent="0.25">
      <c r="A16" s="8" t="s">
        <v>9</v>
      </c>
      <c r="B16" s="11">
        <v>2516320</v>
      </c>
      <c r="C16" s="2">
        <v>3232296</v>
      </c>
      <c r="D16" s="2">
        <f>2362009-F16-H16</f>
        <v>2311915</v>
      </c>
      <c r="E16" s="12">
        <v>426795</v>
      </c>
      <c r="F16" s="16">
        <v>4000</v>
      </c>
      <c r="G16" s="2" t="s">
        <v>21</v>
      </c>
      <c r="H16" s="2">
        <v>46094</v>
      </c>
      <c r="I16" s="2">
        <v>156250</v>
      </c>
    </row>
    <row r="17" spans="1:9" x14ac:dyDescent="0.25">
      <c r="A17" s="8" t="s">
        <v>15</v>
      </c>
      <c r="B17" s="11">
        <v>6913736</v>
      </c>
      <c r="C17" s="2">
        <v>2214649</v>
      </c>
      <c r="D17" s="2">
        <f>1999630-F17-H17</f>
        <v>1835400</v>
      </c>
      <c r="E17" s="12">
        <v>0</v>
      </c>
      <c r="F17" s="16">
        <f>3990*2</f>
        <v>7980</v>
      </c>
      <c r="G17" s="2" t="s">
        <v>21</v>
      </c>
      <c r="H17" s="2">
        <v>156250</v>
      </c>
      <c r="I17" s="2">
        <v>156250</v>
      </c>
    </row>
    <row r="18" spans="1:9" ht="15" customHeight="1" x14ac:dyDescent="0.25">
      <c r="A18" s="8" t="s">
        <v>15</v>
      </c>
      <c r="B18" s="11">
        <v>9403632</v>
      </c>
      <c r="C18" s="2">
        <v>2643042</v>
      </c>
      <c r="D18" s="2">
        <f>2316648-F18-H18</f>
        <v>2152418</v>
      </c>
      <c r="E18" s="12">
        <v>43491</v>
      </c>
      <c r="F18" s="16">
        <f>3990*2</f>
        <v>7980</v>
      </c>
      <c r="G18" s="2" t="s">
        <v>21</v>
      </c>
      <c r="H18" s="2">
        <v>156250</v>
      </c>
      <c r="I18" s="2">
        <v>156250</v>
      </c>
    </row>
    <row r="19" spans="1:9" x14ac:dyDescent="0.25">
      <c r="A19" s="8" t="s">
        <v>14</v>
      </c>
      <c r="B19" s="11">
        <v>4394250</v>
      </c>
      <c r="C19" s="2">
        <v>1414595</v>
      </c>
      <c r="D19" s="2">
        <f>1266280-F19-H19</f>
        <v>1100250</v>
      </c>
      <c r="E19" s="12">
        <v>0</v>
      </c>
      <c r="F19" s="16">
        <f>4890*2</f>
        <v>9780</v>
      </c>
      <c r="G19" s="2" t="s">
        <v>21</v>
      </c>
      <c r="H19" s="2">
        <v>156250</v>
      </c>
      <c r="I19" s="2">
        <v>156250</v>
      </c>
    </row>
    <row r="20" spans="1:9" ht="15" customHeight="1" x14ac:dyDescent="0.25">
      <c r="A20" s="8" t="s">
        <v>10</v>
      </c>
      <c r="B20" s="11">
        <v>5196528</v>
      </c>
      <c r="C20" s="2">
        <v>1542933</v>
      </c>
      <c r="D20" s="2">
        <f>2095180-F20-H20</f>
        <v>1930950</v>
      </c>
      <c r="E20" s="12">
        <v>458577</v>
      </c>
      <c r="F20" s="16">
        <f>3990*2</f>
        <v>7980</v>
      </c>
      <c r="G20" s="2" t="s">
        <v>21</v>
      </c>
      <c r="H20" s="2">
        <v>156250</v>
      </c>
      <c r="I20" s="2">
        <v>156250</v>
      </c>
    </row>
    <row r="21" spans="1:9" x14ac:dyDescent="0.25">
      <c r="A21" s="8" t="s">
        <v>10</v>
      </c>
      <c r="B21" s="11">
        <v>4141252</v>
      </c>
      <c r="C21" s="2">
        <v>1127216</v>
      </c>
      <c r="D21" s="2">
        <f>861004-F21-H21</f>
        <v>694974</v>
      </c>
      <c r="E21" s="12">
        <v>0</v>
      </c>
      <c r="F21" s="16">
        <f>4890*2</f>
        <v>9780</v>
      </c>
      <c r="G21" s="2" t="s">
        <v>21</v>
      </c>
      <c r="H21" s="2">
        <v>156250</v>
      </c>
      <c r="I21" s="2">
        <v>156250</v>
      </c>
    </row>
    <row r="22" spans="1:9" ht="15" customHeight="1" x14ac:dyDescent="0.25">
      <c r="A22" s="8" t="s">
        <v>3</v>
      </c>
      <c r="B22" s="11">
        <v>3192000</v>
      </c>
      <c r="C22" s="2">
        <v>1236700</v>
      </c>
      <c r="D22" s="2">
        <v>0</v>
      </c>
      <c r="E22" s="12">
        <v>0</v>
      </c>
      <c r="F22" s="16">
        <f>1330+3990</f>
        <v>5320</v>
      </c>
      <c r="G22" s="2" t="s">
        <v>21</v>
      </c>
      <c r="H22" s="2">
        <v>104688</v>
      </c>
      <c r="I22" s="2">
        <v>156250</v>
      </c>
    </row>
    <row r="23" spans="1:9" x14ac:dyDescent="0.25">
      <c r="A23" s="8" t="s">
        <v>3</v>
      </c>
      <c r="B23" s="11">
        <v>1596000</v>
      </c>
      <c r="C23" s="2">
        <v>1236700</v>
      </c>
      <c r="D23" s="2">
        <f>134804-F23-H23</f>
        <v>79800</v>
      </c>
      <c r="E23" s="12">
        <v>0</v>
      </c>
      <c r="F23" s="16">
        <v>2660</v>
      </c>
      <c r="G23" s="2" t="s">
        <v>21</v>
      </c>
      <c r="H23" s="2">
        <v>52344</v>
      </c>
      <c r="I23" s="2">
        <v>156250</v>
      </c>
    </row>
    <row r="24" spans="1:9" ht="15" customHeight="1" x14ac:dyDescent="0.25">
      <c r="A24" s="8" t="s">
        <v>3</v>
      </c>
      <c r="B24" s="11">
        <v>5392482</v>
      </c>
      <c r="C24" s="2">
        <v>1414587</v>
      </c>
      <c r="D24" s="2">
        <f>829230-F24-H24</f>
        <v>665000</v>
      </c>
      <c r="E24" s="12">
        <v>0</v>
      </c>
      <c r="F24" s="16">
        <f>3990*2</f>
        <v>7980</v>
      </c>
      <c r="G24" s="2" t="s">
        <v>21</v>
      </c>
      <c r="H24" s="2">
        <v>156250</v>
      </c>
      <c r="I24" s="2">
        <v>156250</v>
      </c>
    </row>
    <row r="25" spans="1:9" x14ac:dyDescent="0.25">
      <c r="A25" s="8" t="s">
        <v>4</v>
      </c>
      <c r="B25" s="11">
        <v>4740930</v>
      </c>
      <c r="C25" s="2">
        <v>1401300</v>
      </c>
      <c r="D25" s="2">
        <f>974974-F25-H25</f>
        <v>806724</v>
      </c>
      <c r="E25" s="12">
        <v>44460</v>
      </c>
      <c r="F25" s="16">
        <f>6000*2</f>
        <v>12000</v>
      </c>
      <c r="G25" s="2" t="s">
        <v>21</v>
      </c>
      <c r="H25" s="2">
        <v>156250</v>
      </c>
      <c r="I25" s="2">
        <v>156250</v>
      </c>
    </row>
    <row r="26" spans="1:9" ht="15" customHeight="1" x14ac:dyDescent="0.25">
      <c r="A26" s="8" t="s">
        <v>4</v>
      </c>
      <c r="B26" s="11">
        <v>4626568</v>
      </c>
      <c r="C26" s="2">
        <v>1354404</v>
      </c>
      <c r="D26" s="2">
        <f>849180-F26-H26</f>
        <v>684950</v>
      </c>
      <c r="E26" s="12">
        <v>0</v>
      </c>
      <c r="F26" s="16">
        <f>3990*2</f>
        <v>7980</v>
      </c>
      <c r="G26" s="2" t="s">
        <v>21</v>
      </c>
      <c r="H26" s="2">
        <v>156250</v>
      </c>
      <c r="I26" s="2">
        <v>156250</v>
      </c>
    </row>
    <row r="27" spans="1:9" x14ac:dyDescent="0.25">
      <c r="A27" s="8" t="s">
        <v>4</v>
      </c>
      <c r="B27" s="11">
        <v>6174989</v>
      </c>
      <c r="C27" s="2">
        <v>1869974</v>
      </c>
      <c r="D27" s="2">
        <f>1101813-F27-H27</f>
        <v>933563</v>
      </c>
      <c r="E27" s="12">
        <v>0</v>
      </c>
      <c r="F27" s="16">
        <f>6000*2</f>
        <v>12000</v>
      </c>
      <c r="G27" s="2" t="s">
        <v>21</v>
      </c>
      <c r="H27" s="2">
        <v>156250</v>
      </c>
      <c r="I27" s="2">
        <v>156250</v>
      </c>
    </row>
    <row r="28" spans="1:9" ht="15" customHeight="1" x14ac:dyDescent="0.25">
      <c r="A28" s="8" t="s">
        <v>4</v>
      </c>
      <c r="B28" s="11">
        <v>5722742</v>
      </c>
      <c r="C28" s="2">
        <v>1626475</v>
      </c>
      <c r="D28" s="2">
        <f>947690-F28-H28</f>
        <v>779440</v>
      </c>
      <c r="E28" s="12">
        <v>0</v>
      </c>
      <c r="F28" s="16">
        <f>6000*2</f>
        <v>12000</v>
      </c>
      <c r="G28" s="2" t="s">
        <v>21</v>
      </c>
      <c r="H28" s="2">
        <v>156250</v>
      </c>
      <c r="I28" s="2">
        <v>156250</v>
      </c>
    </row>
    <row r="29" spans="1:9" x14ac:dyDescent="0.25">
      <c r="A29" s="8" t="s">
        <v>4</v>
      </c>
      <c r="B29" s="11">
        <v>5433024</v>
      </c>
      <c r="C29" s="2">
        <v>1592375</v>
      </c>
      <c r="D29" s="2">
        <f>1011080-F29-H29</f>
        <v>845950</v>
      </c>
      <c r="E29" s="12">
        <v>0</v>
      </c>
      <c r="F29" s="16">
        <f>3990+4890</f>
        <v>8880</v>
      </c>
      <c r="G29" s="2" t="s">
        <v>21</v>
      </c>
      <c r="H29" s="2">
        <v>156250</v>
      </c>
      <c r="I29" s="2">
        <v>156250</v>
      </c>
    </row>
    <row r="30" spans="1:9" ht="15" customHeight="1" x14ac:dyDescent="0.25">
      <c r="A30" s="8" t="s">
        <v>7</v>
      </c>
      <c r="B30" s="11">
        <v>5354635</v>
      </c>
      <c r="C30" s="2">
        <v>1509216</v>
      </c>
      <c r="D30" s="2">
        <f>1543444-F30-H30</f>
        <v>1379214</v>
      </c>
      <c r="E30" s="12">
        <v>377305</v>
      </c>
      <c r="F30" s="16">
        <f>3990*2</f>
        <v>7980</v>
      </c>
      <c r="G30" s="2" t="s">
        <v>21</v>
      </c>
      <c r="H30" s="2">
        <v>156250</v>
      </c>
      <c r="I30" s="2">
        <v>156250</v>
      </c>
    </row>
    <row r="31" spans="1:9" x14ac:dyDescent="0.25">
      <c r="A31" s="8" t="s">
        <v>7</v>
      </c>
      <c r="B31" s="11">
        <v>5732478</v>
      </c>
      <c r="C31" s="2">
        <v>1494585</v>
      </c>
      <c r="D31" s="2">
        <f>2186628-F31-H31</f>
        <v>2020388</v>
      </c>
      <c r="E31" s="12">
        <v>558488</v>
      </c>
      <c r="F31" s="16">
        <f>3990+6000</f>
        <v>9990</v>
      </c>
      <c r="G31" s="2" t="s">
        <v>21</v>
      </c>
      <c r="H31" s="2">
        <v>156250</v>
      </c>
      <c r="I31" s="2">
        <v>156250</v>
      </c>
    </row>
    <row r="32" spans="1:9" ht="15" customHeight="1" x14ac:dyDescent="0.25">
      <c r="A32" s="8" t="s">
        <v>6</v>
      </c>
      <c r="B32" s="11">
        <v>5265984</v>
      </c>
      <c r="C32" s="2">
        <v>1910100</v>
      </c>
      <c r="D32" s="2">
        <f>931290-F32-H32</f>
        <v>763040</v>
      </c>
      <c r="E32" s="12">
        <v>0</v>
      </c>
      <c r="F32" s="16">
        <f>6000*2</f>
        <v>12000</v>
      </c>
      <c r="G32" s="2" t="s">
        <v>21</v>
      </c>
      <c r="H32" s="2">
        <v>156250</v>
      </c>
      <c r="I32" s="2">
        <v>156250</v>
      </c>
    </row>
    <row r="33" spans="1:9" x14ac:dyDescent="0.25">
      <c r="A33" s="8" t="s">
        <v>6</v>
      </c>
      <c r="B33" s="11">
        <v>0</v>
      </c>
      <c r="C33" s="2">
        <v>0</v>
      </c>
      <c r="D33" s="2">
        <v>0</v>
      </c>
      <c r="E33" s="12">
        <v>0</v>
      </c>
      <c r="F33" s="16">
        <v>3990</v>
      </c>
      <c r="G33" s="2" t="s">
        <v>21</v>
      </c>
      <c r="H33" s="2">
        <v>781</v>
      </c>
      <c r="I33" s="2">
        <v>0</v>
      </c>
    </row>
    <row r="34" spans="1:9" ht="15" customHeight="1" x14ac:dyDescent="0.25">
      <c r="A34" s="8" t="s">
        <v>6</v>
      </c>
      <c r="B34" s="11">
        <v>3932490</v>
      </c>
      <c r="C34" s="2">
        <v>1132894</v>
      </c>
      <c r="D34" s="2">
        <f>676280-F34-H34</f>
        <v>512050</v>
      </c>
      <c r="E34" s="12">
        <v>0</v>
      </c>
      <c r="F34" s="16">
        <f>3990*2</f>
        <v>7980</v>
      </c>
      <c r="G34" s="2" t="s">
        <v>21</v>
      </c>
      <c r="H34" s="2">
        <v>156250</v>
      </c>
      <c r="I34" s="2">
        <v>156250</v>
      </c>
    </row>
    <row r="35" spans="1:9" x14ac:dyDescent="0.25">
      <c r="A35" s="8" t="s">
        <v>8</v>
      </c>
      <c r="B35" s="11">
        <v>5268792</v>
      </c>
      <c r="C35" s="2">
        <v>1461934</v>
      </c>
      <c r="D35" s="2">
        <f>3116462-F35-H35</f>
        <v>2950222</v>
      </c>
      <c r="E35" s="12">
        <v>670584</v>
      </c>
      <c r="F35" s="16">
        <f>3990+6000</f>
        <v>9990</v>
      </c>
      <c r="G35" s="2" t="s">
        <v>21</v>
      </c>
      <c r="H35" s="2">
        <v>156250</v>
      </c>
      <c r="I35" s="2">
        <v>156250</v>
      </c>
    </row>
    <row r="36" spans="1:9" ht="15" customHeight="1" x14ac:dyDescent="0.25">
      <c r="A36" s="8" t="s">
        <v>8</v>
      </c>
      <c r="B36" s="11">
        <v>7051394</v>
      </c>
      <c r="C36" s="2">
        <v>1849697</v>
      </c>
      <c r="D36" s="2">
        <f>1042030-F36-H36</f>
        <v>877800</v>
      </c>
      <c r="E36" s="12">
        <v>0</v>
      </c>
      <c r="F36" s="16">
        <f>3990*2</f>
        <v>7980</v>
      </c>
      <c r="G36" s="2" t="s">
        <v>21</v>
      </c>
      <c r="H36" s="2">
        <v>156250</v>
      </c>
      <c r="I36" s="2">
        <v>156250</v>
      </c>
    </row>
    <row r="37" spans="1:9" x14ac:dyDescent="0.25">
      <c r="A37" s="8" t="s">
        <v>8</v>
      </c>
      <c r="B37" s="11">
        <v>5860338</v>
      </c>
      <c r="C37" s="2">
        <v>1566672</v>
      </c>
      <c r="D37" s="2">
        <f>973304-F37-H37</f>
        <v>809074</v>
      </c>
      <c r="E37" s="12">
        <v>32508</v>
      </c>
      <c r="F37" s="16">
        <f>3990*2</f>
        <v>7980</v>
      </c>
      <c r="G37" s="2" t="s">
        <v>21</v>
      </c>
      <c r="H37" s="2">
        <v>156250</v>
      </c>
      <c r="I37" s="2">
        <v>156250</v>
      </c>
    </row>
    <row r="38" spans="1:9" ht="15.75" customHeight="1" thickBot="1" x14ac:dyDescent="0.3">
      <c r="A38" s="9" t="s">
        <v>12</v>
      </c>
      <c r="B38" s="13">
        <v>5397925</v>
      </c>
      <c r="C38" s="3">
        <v>1538097</v>
      </c>
      <c r="D38" s="3">
        <f>862491-F38-H38</f>
        <v>694241</v>
      </c>
      <c r="E38" s="14">
        <v>0</v>
      </c>
      <c r="F38" s="17">
        <f>6000*2</f>
        <v>12000</v>
      </c>
      <c r="G38" s="3"/>
      <c r="H38" s="3">
        <v>156250</v>
      </c>
      <c r="I38" s="3">
        <v>156250</v>
      </c>
    </row>
    <row r="39" spans="1:9" x14ac:dyDescent="0.25">
      <c r="B39" s="1"/>
      <c r="C39" s="1"/>
      <c r="D39" s="1"/>
      <c r="E39" s="1"/>
      <c r="F39" s="1"/>
      <c r="G39" s="1"/>
      <c r="H39" s="1"/>
      <c r="I39" s="1"/>
    </row>
    <row r="40" spans="1:9" x14ac:dyDescent="0.25">
      <c r="B40" s="1"/>
      <c r="C40" s="1"/>
      <c r="D40" s="1"/>
      <c r="E40" s="1"/>
      <c r="F40" s="1"/>
      <c r="G40" s="1"/>
      <c r="H40" s="1"/>
      <c r="I40" s="1"/>
    </row>
    <row r="41" spans="1:9" x14ac:dyDescent="0.25">
      <c r="B41" s="1"/>
      <c r="C41" s="1"/>
      <c r="D41" s="1"/>
      <c r="E41" s="1"/>
      <c r="F41" s="1"/>
      <c r="G41" s="1"/>
      <c r="H41" s="1"/>
      <c r="I41" s="1"/>
    </row>
    <row r="42" spans="1:9" x14ac:dyDescent="0.25">
      <c r="B42" s="1"/>
      <c r="C42" s="1"/>
      <c r="D42" s="1"/>
      <c r="E42" s="1"/>
      <c r="F42" s="1"/>
      <c r="G42" s="1"/>
      <c r="H42" s="1"/>
      <c r="I42" s="1"/>
    </row>
    <row r="43" spans="1:9" x14ac:dyDescent="0.25">
      <c r="B43" s="1"/>
      <c r="C43" s="1"/>
      <c r="D43" s="1"/>
      <c r="E43" s="1"/>
      <c r="F43" s="1"/>
      <c r="G43" s="1"/>
      <c r="H43" s="1"/>
      <c r="I43" s="1"/>
    </row>
    <row r="44" spans="1:9" x14ac:dyDescent="0.25">
      <c r="B44" s="1"/>
      <c r="C44" s="1"/>
      <c r="D44" s="1"/>
      <c r="E44" s="1"/>
      <c r="F44" s="1"/>
      <c r="G44" s="1"/>
      <c r="H44" s="1"/>
      <c r="I44" s="1"/>
    </row>
    <row r="45" spans="1:9" x14ac:dyDescent="0.25">
      <c r="B45" s="1"/>
      <c r="C45" s="1"/>
      <c r="D45" s="1"/>
      <c r="E45" s="1"/>
      <c r="F45" s="1"/>
      <c r="G45" s="1"/>
      <c r="H45" s="1"/>
      <c r="I45" s="1"/>
    </row>
    <row r="46" spans="1:9" x14ac:dyDescent="0.25">
      <c r="B46" s="1"/>
      <c r="C46" s="1"/>
      <c r="D46" s="1"/>
      <c r="E46" s="1"/>
      <c r="F46" s="1"/>
      <c r="G46" s="1"/>
      <c r="H46" s="1"/>
      <c r="I46" s="1"/>
    </row>
    <row r="47" spans="1:9" x14ac:dyDescent="0.25">
      <c r="B47" s="1"/>
      <c r="C47" s="1"/>
      <c r="D47" s="1"/>
      <c r="E47" s="1"/>
      <c r="F47" s="1"/>
      <c r="G47" s="1"/>
      <c r="H47" s="1"/>
      <c r="I47" s="1"/>
    </row>
    <row r="48" spans="1:9" x14ac:dyDescent="0.25">
      <c r="B48" s="1"/>
      <c r="C48" s="1"/>
      <c r="D48" s="1"/>
      <c r="E48" s="1"/>
      <c r="F48" s="1"/>
      <c r="G48" s="1"/>
      <c r="H48" s="1"/>
      <c r="I48" s="1"/>
    </row>
    <row r="49" spans="2:9" x14ac:dyDescent="0.25">
      <c r="B49" s="1"/>
      <c r="C49" s="1"/>
      <c r="D49" s="1"/>
      <c r="E49" s="1"/>
      <c r="F49" s="1"/>
      <c r="G49" s="1"/>
      <c r="H49" s="1"/>
      <c r="I49" s="1"/>
    </row>
    <row r="50" spans="2:9" x14ac:dyDescent="0.25">
      <c r="B50" s="1"/>
      <c r="C50" s="1"/>
      <c r="D50" s="1"/>
      <c r="E50" s="1"/>
      <c r="F50" s="1"/>
      <c r="G50" s="1"/>
      <c r="H50" s="1"/>
      <c r="I50" s="1"/>
    </row>
    <row r="51" spans="2:9" x14ac:dyDescent="0.25">
      <c r="B51" s="1"/>
      <c r="C51" s="1"/>
      <c r="D51" s="1"/>
      <c r="E51" s="1"/>
      <c r="F51" s="1"/>
      <c r="G51" s="1"/>
      <c r="H51" s="1"/>
      <c r="I51" s="1"/>
    </row>
    <row r="52" spans="2:9" x14ac:dyDescent="0.25">
      <c r="B52" s="1"/>
      <c r="C52" s="1"/>
      <c r="D52" s="1"/>
      <c r="E52" s="1"/>
      <c r="F52" s="1"/>
      <c r="G52" s="1"/>
      <c r="H52" s="1"/>
      <c r="I52" s="1"/>
    </row>
    <row r="53" spans="2:9" x14ac:dyDescent="0.25">
      <c r="B53" s="1"/>
      <c r="C53" s="1"/>
      <c r="D53" s="1"/>
      <c r="E53" s="1"/>
      <c r="F53" s="1"/>
      <c r="G53" s="1"/>
      <c r="H53" s="1"/>
      <c r="I53" s="1"/>
    </row>
  </sheetData>
  <sortState ref="A6:L38">
    <sortCondition ref="A5"/>
  </sortState>
  <mergeCells count="5">
    <mergeCell ref="H3:I3"/>
    <mergeCell ref="A3:A4"/>
    <mergeCell ref="B3:C3"/>
    <mergeCell ref="D3:E3"/>
    <mergeCell ref="F3:G3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Lőrincz Andrea</dc:creator>
  <cp:lastModifiedBy>Lőrincz Andrea</cp:lastModifiedBy>
  <cp:lastPrinted>2026-04-30T14:55:43Z</cp:lastPrinted>
  <dcterms:created xsi:type="dcterms:W3CDTF">2026-04-22T12:44:03Z</dcterms:created>
  <dcterms:modified xsi:type="dcterms:W3CDTF">2026-05-04T08:47:19Z</dcterms:modified>
</cp:coreProperties>
</file>