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1_ÖNKORMÁNYZAT\2026\Közérdekű adatigénylés 2026\Takács Borbála\Önkormányzati ingatlanok\"/>
    </mc:Choice>
  </mc:AlternateContent>
  <xr:revisionPtr revIDLastSave="0" documentId="8_{E69D0046-4E3E-4D98-A3F4-ED183A9991F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108,5 MFt" sheetId="2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22" l="1"/>
  <c r="I16" i="22"/>
  <c r="I17" i="22"/>
  <c r="I20" i="22"/>
  <c r="I21" i="22"/>
  <c r="I22" i="22"/>
  <c r="I25" i="22"/>
  <c r="I26" i="22"/>
  <c r="I27" i="22"/>
  <c r="I30" i="22"/>
  <c r="I31" i="22"/>
  <c r="I32" i="22"/>
  <c r="I35" i="22"/>
  <c r="I36" i="22"/>
  <c r="I37" i="22"/>
  <c r="I40" i="22"/>
  <c r="I41" i="22"/>
  <c r="I42" i="22"/>
  <c r="I45" i="22"/>
  <c r="I46" i="22"/>
  <c r="I47" i="22"/>
  <c r="I50" i="22"/>
  <c r="I51" i="22"/>
  <c r="I52" i="22"/>
  <c r="I55" i="22"/>
  <c r="I56" i="22"/>
  <c r="I57" i="22"/>
  <c r="E8" i="22"/>
  <c r="E9" i="22"/>
  <c r="F9" i="22"/>
  <c r="G9" i="22"/>
  <c r="H9" i="22"/>
  <c r="J9" i="22"/>
  <c r="E10" i="22"/>
  <c r="F10" i="22"/>
  <c r="G10" i="22"/>
  <c r="H10" i="22"/>
  <c r="J10" i="22"/>
  <c r="E11" i="22"/>
  <c r="F11" i="22"/>
  <c r="G11" i="22"/>
  <c r="H11" i="22"/>
  <c r="J11" i="22"/>
  <c r="F8" i="22"/>
  <c r="G8" i="22"/>
  <c r="G12" i="22"/>
  <c r="H12" i="22"/>
  <c r="J12" i="22"/>
  <c r="E13" i="22"/>
  <c r="F13" i="22"/>
  <c r="G13" i="22"/>
  <c r="H13" i="22"/>
  <c r="J13" i="22"/>
  <c r="E14" i="22"/>
  <c r="F14" i="22"/>
  <c r="G14" i="22"/>
  <c r="H14" i="22"/>
  <c r="J14" i="22"/>
  <c r="E15" i="22"/>
  <c r="F15" i="22"/>
  <c r="G15" i="22"/>
  <c r="H15" i="22"/>
  <c r="J15" i="22"/>
  <c r="E16" i="22"/>
  <c r="F16" i="22"/>
  <c r="G16" i="22"/>
  <c r="H16" i="22"/>
  <c r="J16" i="22"/>
  <c r="G17" i="22"/>
  <c r="H17" i="22"/>
  <c r="J17" i="22"/>
  <c r="E18" i="22"/>
  <c r="F18" i="22"/>
  <c r="G18" i="22"/>
  <c r="H18" i="22"/>
  <c r="J18" i="22"/>
  <c r="E19" i="22"/>
  <c r="F19" i="22"/>
  <c r="G19" i="22"/>
  <c r="H19" i="22"/>
  <c r="J19" i="22"/>
  <c r="E20" i="22"/>
  <c r="F20" i="22"/>
  <c r="G20" i="22"/>
  <c r="H20" i="22"/>
  <c r="J20" i="22"/>
  <c r="E21" i="22"/>
  <c r="F21" i="22"/>
  <c r="G21" i="22"/>
  <c r="H21" i="22"/>
  <c r="J21" i="22"/>
  <c r="G22" i="22"/>
  <c r="H22" i="22"/>
  <c r="J22" i="22"/>
  <c r="E23" i="22"/>
  <c r="F23" i="22"/>
  <c r="G23" i="22"/>
  <c r="H23" i="22"/>
  <c r="J23" i="22"/>
  <c r="E24" i="22"/>
  <c r="F24" i="22"/>
  <c r="G24" i="22"/>
  <c r="H24" i="22"/>
  <c r="J24" i="22"/>
  <c r="E25" i="22"/>
  <c r="F25" i="22"/>
  <c r="G25" i="22"/>
  <c r="H25" i="22"/>
  <c r="J25" i="22"/>
  <c r="E26" i="22"/>
  <c r="F26" i="22"/>
  <c r="G26" i="22"/>
  <c r="H26" i="22"/>
  <c r="J26" i="22"/>
  <c r="G27" i="22"/>
  <c r="H27" i="22"/>
  <c r="J27" i="22"/>
  <c r="E28" i="22"/>
  <c r="F28" i="22"/>
  <c r="G28" i="22"/>
  <c r="H28" i="22"/>
  <c r="J28" i="22"/>
  <c r="E29" i="22"/>
  <c r="F29" i="22"/>
  <c r="G29" i="22"/>
  <c r="H29" i="22"/>
  <c r="J29" i="22"/>
  <c r="E30" i="22"/>
  <c r="F30" i="22"/>
  <c r="G30" i="22"/>
  <c r="H30" i="22"/>
  <c r="J30" i="22"/>
  <c r="E31" i="22"/>
  <c r="F31" i="22"/>
  <c r="G31" i="22"/>
  <c r="H31" i="22"/>
  <c r="J31" i="22"/>
  <c r="G32" i="22"/>
  <c r="H32" i="22"/>
  <c r="J32" i="22"/>
  <c r="E33" i="22"/>
  <c r="F33" i="22"/>
  <c r="G33" i="22"/>
  <c r="H33" i="22"/>
  <c r="J33" i="22"/>
  <c r="E34" i="22"/>
  <c r="F34" i="22"/>
  <c r="G34" i="22"/>
  <c r="H34" i="22"/>
  <c r="J34" i="22"/>
  <c r="E35" i="22"/>
  <c r="F35" i="22"/>
  <c r="G35" i="22"/>
  <c r="H35" i="22"/>
  <c r="J35" i="22"/>
  <c r="E36" i="22"/>
  <c r="F36" i="22"/>
  <c r="G36" i="22"/>
  <c r="H36" i="22"/>
  <c r="J36" i="22"/>
  <c r="G37" i="22"/>
  <c r="H37" i="22"/>
  <c r="J37" i="22"/>
  <c r="E38" i="22"/>
  <c r="F38" i="22"/>
  <c r="G38" i="22"/>
  <c r="H38" i="22"/>
  <c r="J38" i="22"/>
  <c r="E39" i="22"/>
  <c r="F39" i="22"/>
  <c r="G39" i="22"/>
  <c r="H39" i="22"/>
  <c r="J39" i="22"/>
  <c r="E40" i="22"/>
  <c r="F40" i="22"/>
  <c r="G40" i="22"/>
  <c r="H40" i="22"/>
  <c r="J40" i="22"/>
  <c r="E41" i="22"/>
  <c r="F41" i="22"/>
  <c r="G41" i="22"/>
  <c r="H41" i="22"/>
  <c r="J41" i="22"/>
  <c r="G42" i="22"/>
  <c r="H42" i="22"/>
  <c r="J42" i="22"/>
  <c r="E43" i="22"/>
  <c r="F43" i="22"/>
  <c r="G43" i="22"/>
  <c r="H43" i="22"/>
  <c r="J43" i="22"/>
  <c r="E44" i="22"/>
  <c r="F44" i="22"/>
  <c r="G44" i="22"/>
  <c r="H44" i="22"/>
  <c r="J44" i="22"/>
  <c r="E45" i="22"/>
  <c r="F45" i="22"/>
  <c r="G45" i="22"/>
  <c r="H45" i="22"/>
  <c r="J45" i="22"/>
  <c r="E46" i="22"/>
  <c r="F46" i="22"/>
  <c r="G46" i="22"/>
  <c r="H46" i="22"/>
  <c r="J46" i="22"/>
  <c r="G47" i="22"/>
  <c r="H47" i="22"/>
  <c r="J47" i="22"/>
  <c r="E48" i="22"/>
  <c r="F48" i="22"/>
  <c r="G48" i="22"/>
  <c r="H48" i="22"/>
  <c r="J48" i="22"/>
  <c r="E49" i="22"/>
  <c r="F49" i="22"/>
  <c r="G49" i="22"/>
  <c r="H49" i="22"/>
  <c r="J49" i="22"/>
  <c r="E50" i="22"/>
  <c r="F50" i="22"/>
  <c r="G50" i="22"/>
  <c r="H50" i="22"/>
  <c r="J50" i="22"/>
  <c r="E51" i="22"/>
  <c r="F51" i="22"/>
  <c r="G51" i="22"/>
  <c r="H51" i="22"/>
  <c r="J51" i="22"/>
  <c r="G52" i="22"/>
  <c r="H52" i="22"/>
  <c r="J52" i="22"/>
  <c r="E53" i="22"/>
  <c r="F53" i="22"/>
  <c r="G53" i="22"/>
  <c r="H53" i="22"/>
  <c r="J53" i="22"/>
  <c r="E54" i="22"/>
  <c r="F54" i="22"/>
  <c r="G54" i="22"/>
  <c r="H54" i="22"/>
  <c r="J54" i="22"/>
  <c r="E55" i="22"/>
  <c r="F55" i="22"/>
  <c r="G55" i="22"/>
  <c r="H55" i="22"/>
  <c r="J55" i="22"/>
  <c r="E56" i="22"/>
  <c r="F56" i="22"/>
  <c r="G56" i="22"/>
  <c r="H56" i="22"/>
  <c r="J56" i="22"/>
  <c r="G57" i="22"/>
  <c r="H57" i="22"/>
  <c r="J57" i="22"/>
  <c r="H8" i="22"/>
  <c r="J8" i="22"/>
  <c r="G58" i="22"/>
  <c r="H58" i="22"/>
  <c r="I10" i="22"/>
  <c r="I11" i="22"/>
  <c r="I12" i="22"/>
  <c r="I58" i="22"/>
  <c r="J58" i="22"/>
  <c r="D27" i="22"/>
  <c r="D32" i="22"/>
  <c r="D37" i="22"/>
  <c r="D42" i="22"/>
  <c r="D47" i="22"/>
  <c r="D52" i="22"/>
  <c r="D57" i="22"/>
  <c r="C23" i="22"/>
  <c r="C24" i="22"/>
  <c r="C25" i="22"/>
  <c r="C26" i="22"/>
  <c r="C28" i="22"/>
  <c r="C29" i="22"/>
  <c r="C30" i="22"/>
  <c r="C31" i="22"/>
  <c r="C33" i="22"/>
  <c r="C34" i="22"/>
  <c r="C35" i="22"/>
  <c r="C36" i="22"/>
  <c r="C38" i="22"/>
  <c r="C39" i="22"/>
  <c r="C40" i="22"/>
  <c r="C41" i="22"/>
  <c r="C43" i="22"/>
  <c r="C44" i="22"/>
  <c r="C45" i="22"/>
  <c r="C46" i="22"/>
  <c r="C48" i="22"/>
  <c r="C49" i="22"/>
  <c r="C50" i="22"/>
  <c r="C51" i="22"/>
  <c r="C53" i="22"/>
  <c r="C54" i="22"/>
  <c r="C55" i="22"/>
  <c r="C56" i="22"/>
  <c r="C20" i="22"/>
  <c r="C21" i="22"/>
  <c r="C19" i="22"/>
  <c r="C18" i="22"/>
  <c r="C16" i="22"/>
  <c r="C15" i="22"/>
  <c r="C14" i="22"/>
  <c r="C13" i="22"/>
  <c r="C11" i="22"/>
  <c r="D17" i="22"/>
  <c r="D22" i="22"/>
  <c r="D58" i="22"/>
  <c r="D12" i="22"/>
</calcChain>
</file>

<file path=xl/sharedStrings.xml><?xml version="1.0" encoding="utf-8"?>
<sst xmlns="http://schemas.openxmlformats.org/spreadsheetml/2006/main" count="66" uniqueCount="21">
  <si>
    <t>Prognosztizáció</t>
  </si>
  <si>
    <t>Hitel és kamatfizetési kötelezettség</t>
  </si>
  <si>
    <t>Időszak</t>
  </si>
  <si>
    <t>Tőkeállomány Ft-ban         (negyedév elején)</t>
  </si>
  <si>
    <t>Törlesztés (negyedév végén)</t>
  </si>
  <si>
    <t>Tőke + kamat összesen        (Ft-ban)</t>
  </si>
  <si>
    <t>év</t>
  </si>
  <si>
    <t>negyedév</t>
  </si>
  <si>
    <t>I.</t>
  </si>
  <si>
    <t>II .</t>
  </si>
  <si>
    <t>III.</t>
  </si>
  <si>
    <t>IV.</t>
  </si>
  <si>
    <t>Összesen:</t>
  </si>
  <si>
    <t>Mindösszesen:</t>
  </si>
  <si>
    <t xml:space="preserve">Saját forrású célhitel </t>
  </si>
  <si>
    <t>Önk-ot terhelő hiteldíj (kamat + kez. ktg.)
%-ban</t>
  </si>
  <si>
    <t>Fizetendő kamat       
 (Ft-ban)</t>
  </si>
  <si>
    <t>Rendelkezésre tartási jutalék 
%-ban</t>
  </si>
  <si>
    <t>Mindösszesen</t>
  </si>
  <si>
    <t>108,5 millió Ft</t>
  </si>
  <si>
    <t>Fix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</si>
</sst>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Ft&quot;;[Red]\-#,##0\ &quot;Ft&quot;"/>
    <numFmt numFmtId="164" formatCode="#,##0.000"/>
  </numFmts>
  <fonts count="9" x14ac:knownFonts="1">
    <font>
      <sz val="10"/>
      <name val="Arial"/>
      <charset val="238"/>
    </font>
    <font>
      <b/>
      <sz val="16"/>
      <name val="Arial CE"/>
      <charset val="238"/>
    </font>
    <font>
      <b/>
      <sz val="10"/>
      <name val="Arial CE"/>
      <charset val="238"/>
    </font>
    <font>
      <b/>
      <sz val="14"/>
      <name val="Arial CE"/>
      <charset val="238"/>
    </font>
    <font>
      <b/>
      <sz val="10"/>
      <name val="Times New Roman"/>
      <family val="1"/>
      <charset val="238"/>
    </font>
    <font>
      <b/>
      <sz val="10"/>
      <name val="Times New Roman"/>
      <family val="1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2" fillId="0" borderId="0" xfId="0" applyFont="1"/>
    <xf numFmtId="3" fontId="6" fillId="0" borderId="2" xfId="0" applyNumberFormat="1" applyFont="1" applyBorder="1" applyAlignment="1">
      <alignment horizontal="center" wrapText="1"/>
    </xf>
    <xf numFmtId="3" fontId="0" fillId="0" borderId="2" xfId="0" applyNumberFormat="1" applyBorder="1" applyAlignment="1">
      <alignment horizontal="right" wrapText="1"/>
    </xf>
    <xf numFmtId="3" fontId="4" fillId="0" borderId="2" xfId="0" applyNumberFormat="1" applyFont="1" applyBorder="1" applyAlignment="1">
      <alignment horizontal="right" wrapText="1"/>
    </xf>
    <xf numFmtId="3" fontId="4" fillId="0" borderId="3" xfId="0" applyNumberFormat="1" applyFont="1" applyBorder="1" applyAlignment="1">
      <alignment horizontal="right" wrapText="1"/>
    </xf>
    <xf numFmtId="4" fontId="4" fillId="0" borderId="2" xfId="0" applyNumberFormat="1" applyFont="1" applyBorder="1" applyAlignment="1">
      <alignment horizontal="right" wrapText="1"/>
    </xf>
    <xf numFmtId="0" fontId="4" fillId="0" borderId="5" xfId="0" applyFont="1" applyBorder="1" applyAlignment="1">
      <alignment horizontal="right"/>
    </xf>
    <xf numFmtId="3" fontId="4" fillId="0" borderId="5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center" wrapText="1"/>
    </xf>
    <xf numFmtId="0" fontId="8" fillId="0" borderId="0" xfId="0" applyFont="1"/>
    <xf numFmtId="3" fontId="8" fillId="2" borderId="2" xfId="0" applyNumberFormat="1" applyFont="1" applyFill="1" applyBorder="1" applyAlignment="1" applyProtection="1">
      <alignment horizontal="right" wrapText="1"/>
      <protection locked="0"/>
    </xf>
    <xf numFmtId="2" fontId="7" fillId="0" borderId="0" xfId="0" applyNumberFormat="1" applyFont="1"/>
    <xf numFmtId="164" fontId="4" fillId="2" borderId="1" xfId="0" applyNumberFormat="1" applyFont="1" applyFill="1" applyBorder="1" applyAlignment="1" applyProtection="1">
      <alignment horizontal="center" wrapText="1"/>
      <protection locked="0"/>
    </xf>
    <xf numFmtId="164" fontId="4" fillId="2" borderId="23" xfId="0" applyNumberFormat="1" applyFont="1" applyFill="1" applyBorder="1" applyAlignment="1" applyProtection="1">
      <alignment horizontal="center" wrapText="1"/>
      <protection locked="0"/>
    </xf>
    <xf numFmtId="3" fontId="6" fillId="0" borderId="24" xfId="0" applyNumberFormat="1" applyFont="1" applyBorder="1" applyAlignment="1">
      <alignment horizontal="center" wrapText="1"/>
    </xf>
    <xf numFmtId="3" fontId="8" fillId="0" borderId="24" xfId="0" applyNumberFormat="1" applyFont="1" applyBorder="1" applyAlignment="1">
      <alignment horizontal="right" wrapText="1"/>
    </xf>
    <xf numFmtId="3" fontId="8" fillId="2" borderId="24" xfId="0" applyNumberFormat="1" applyFont="1" applyFill="1" applyBorder="1" applyAlignment="1" applyProtection="1">
      <alignment horizontal="right" wrapText="1"/>
      <protection locked="0"/>
    </xf>
    <xf numFmtId="164" fontId="8" fillId="0" borderId="24" xfId="0" applyNumberFormat="1" applyFont="1" applyBorder="1" applyAlignment="1">
      <alignment horizontal="center"/>
    </xf>
    <xf numFmtId="164" fontId="8" fillId="0" borderId="24" xfId="0" applyNumberFormat="1" applyFont="1" applyBorder="1" applyAlignment="1">
      <alignment horizontal="center" wrapText="1"/>
    </xf>
    <xf numFmtId="3" fontId="8" fillId="0" borderId="25" xfId="0" applyNumberFormat="1" applyFont="1" applyBorder="1" applyAlignment="1">
      <alignment horizontal="right" wrapText="1"/>
    </xf>
    <xf numFmtId="3" fontId="0" fillId="0" borderId="24" xfId="0" applyNumberFormat="1" applyBorder="1" applyAlignment="1">
      <alignment wrapText="1"/>
    </xf>
    <xf numFmtId="3" fontId="8" fillId="0" borderId="2" xfId="0" applyNumberFormat="1" applyFont="1" applyBorder="1" applyAlignment="1">
      <alignment horizontal="right" wrapText="1"/>
    </xf>
    <xf numFmtId="164" fontId="8" fillId="0" borderId="2" xfId="0" applyNumberFormat="1" applyFont="1" applyBorder="1" applyAlignment="1">
      <alignment horizontal="center"/>
    </xf>
    <xf numFmtId="164" fontId="8" fillId="0" borderId="2" xfId="0" applyNumberFormat="1" applyFont="1" applyBorder="1" applyAlignment="1">
      <alignment horizontal="center" wrapText="1"/>
    </xf>
    <xf numFmtId="3" fontId="8" fillId="0" borderId="3" xfId="0" applyNumberFormat="1" applyFont="1" applyBorder="1" applyAlignment="1">
      <alignment horizontal="right" wrapText="1"/>
    </xf>
    <xf numFmtId="3" fontId="0" fillId="0" borderId="2" xfId="0" applyNumberFormat="1" applyBorder="1" applyAlignment="1">
      <alignment wrapText="1"/>
    </xf>
    <xf numFmtId="3" fontId="8" fillId="0" borderId="4" xfId="0" applyNumberFormat="1" applyFont="1" applyBorder="1"/>
    <xf numFmtId="3" fontId="8" fillId="0" borderId="0" xfId="0" applyNumberFormat="1" applyFont="1"/>
    <xf numFmtId="4" fontId="4" fillId="0" borderId="2" xfId="0" applyNumberFormat="1" applyFont="1" applyBorder="1" applyAlignment="1">
      <alignment horizontal="center"/>
    </xf>
    <xf numFmtId="4" fontId="4" fillId="0" borderId="2" xfId="0" applyNumberFormat="1" applyFont="1" applyBorder="1" applyAlignment="1">
      <alignment horizontal="center" wrapText="1"/>
    </xf>
    <xf numFmtId="3" fontId="5" fillId="0" borderId="4" xfId="0" applyNumberFormat="1" applyFont="1" applyBorder="1"/>
    <xf numFmtId="3" fontId="7" fillId="0" borderId="2" xfId="0" applyNumberFormat="1" applyFont="1" applyBorder="1" applyAlignment="1">
      <alignment wrapText="1"/>
    </xf>
    <xf numFmtId="4" fontId="4" fillId="0" borderId="0" xfId="0" applyNumberFormat="1" applyFont="1" applyAlignment="1">
      <alignment horizontal="right"/>
    </xf>
    <xf numFmtId="4" fontId="8" fillId="0" borderId="0" xfId="0" applyNumberFormat="1" applyFont="1" applyAlignment="1">
      <alignment horizontal="center"/>
    </xf>
    <xf numFmtId="4" fontId="8" fillId="0" borderId="2" xfId="0" applyNumberFormat="1" applyFont="1" applyBorder="1" applyAlignment="1">
      <alignment horizontal="center" wrapText="1"/>
    </xf>
    <xf numFmtId="3" fontId="0" fillId="0" borderId="26" xfId="0" applyNumberFormat="1" applyBorder="1"/>
    <xf numFmtId="3" fontId="4" fillId="0" borderId="8" xfId="0" applyNumberFormat="1" applyFont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6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3" fontId="4" fillId="0" borderId="16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4" fontId="4" fillId="0" borderId="16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 wrapText="1"/>
    </xf>
    <xf numFmtId="3" fontId="4" fillId="0" borderId="20" xfId="0" applyNumberFormat="1" applyFont="1" applyBorder="1" applyAlignment="1">
      <alignment horizontal="center" vertical="center" wrapText="1"/>
    </xf>
    <xf numFmtId="3" fontId="4" fillId="0" borderId="21" xfId="0" applyNumberFormat="1" applyFont="1" applyBorder="1" applyAlignment="1">
      <alignment horizontal="center" vertical="center" wrapText="1"/>
    </xf>
    <xf numFmtId="3" fontId="4" fillId="0" borderId="10" xfId="0" applyNumberFormat="1" applyFont="1" applyBorder="1" applyAlignment="1">
      <alignment horizontal="left" wrapText="1"/>
    </xf>
    <xf numFmtId="3" fontId="4" fillId="0" borderId="11" xfId="0" applyNumberFormat="1" applyFont="1" applyBorder="1" applyAlignment="1">
      <alignment horizontal="left" wrapText="1"/>
    </xf>
    <xf numFmtId="0" fontId="4" fillId="0" borderId="12" xfId="0" applyFont="1" applyBorder="1" applyAlignment="1">
      <alignment horizontal="left"/>
    </xf>
    <xf numFmtId="0" fontId="4" fillId="0" borderId="13" xfId="0" applyFont="1" applyBorder="1" applyAlignment="1">
      <alignment horizontal="left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58"/>
  <sheetViews>
    <sheetView tabSelected="1" workbookViewId="0">
      <selection activeCell="C12" sqref="C12"/>
    </sheetView>
  </sheetViews>
  <sheetFormatPr defaultColWidth="9.1796875" defaultRowHeight="12.5" x14ac:dyDescent="0.25"/>
  <cols>
    <col min="1" max="2" width="9.1796875" style="10"/>
    <col min="3" max="3" width="13.453125" style="10" customWidth="1"/>
    <col min="4" max="4" width="12.1796875" style="10" customWidth="1"/>
    <col min="5" max="5" width="9.1796875" style="10"/>
    <col min="6" max="6" width="14.453125" style="10" customWidth="1"/>
    <col min="7" max="7" width="12.1796875" style="10" customWidth="1"/>
    <col min="8" max="8" width="12" style="10" customWidth="1"/>
    <col min="9" max="9" width="14.26953125" style="10" customWidth="1"/>
    <col min="10" max="10" width="14" style="10" customWidth="1"/>
    <col min="11" max="11" width="9.1796875" style="10"/>
    <col min="12" max="13" width="11.1796875" style="10" bestFit="1" customWidth="1"/>
    <col min="14" max="14" width="9.54296875" style="10" bestFit="1" customWidth="1"/>
    <col min="15" max="16384" width="9.1796875" style="10"/>
  </cols>
  <sheetData>
    <row r="1" spans="1:14" ht="20" x14ac:dyDescent="0.4">
      <c r="A1" s="39" t="s">
        <v>14</v>
      </c>
      <c r="B1" s="39"/>
      <c r="C1" s="39"/>
      <c r="D1" s="39"/>
      <c r="E1" s="39"/>
      <c r="F1" s="39"/>
      <c r="G1" s="39"/>
      <c r="H1" s="39"/>
      <c r="K1" s="1"/>
      <c r="N1" s="12"/>
    </row>
    <row r="2" spans="1:14" ht="20" x14ac:dyDescent="0.4">
      <c r="A2" s="40" t="s">
        <v>19</v>
      </c>
      <c r="B2" s="39"/>
      <c r="C2" s="39"/>
      <c r="D2" s="39"/>
      <c r="E2" s="39"/>
      <c r="F2" s="39"/>
      <c r="G2" s="39"/>
      <c r="H2" s="39"/>
    </row>
    <row r="3" spans="1:14" ht="18" x14ac:dyDescent="0.4">
      <c r="A3" s="41" t="s">
        <v>0</v>
      </c>
      <c r="B3" s="41"/>
      <c r="C3" s="41"/>
      <c r="D3" s="41"/>
      <c r="E3" s="41"/>
      <c r="F3" s="41"/>
      <c r="G3" s="41"/>
      <c r="H3" s="41"/>
    </row>
    <row r="4" spans="1:14" ht="18.5" thickBot="1" x14ac:dyDescent="0.45">
      <c r="A4" s="41" t="s">
        <v>1</v>
      </c>
      <c r="B4" s="41"/>
      <c r="C4" s="41"/>
      <c r="D4" s="41"/>
      <c r="E4" s="41"/>
      <c r="F4" s="41"/>
      <c r="G4" s="41"/>
      <c r="H4" s="41"/>
    </row>
    <row r="5" spans="1:14" ht="12.75" customHeight="1" x14ac:dyDescent="0.3">
      <c r="A5" s="42" t="s">
        <v>2</v>
      </c>
      <c r="B5" s="43"/>
      <c r="C5" s="44" t="s">
        <v>3</v>
      </c>
      <c r="D5" s="44" t="s">
        <v>4</v>
      </c>
      <c r="E5" s="47" t="s">
        <v>20</v>
      </c>
      <c r="F5" s="47" t="s">
        <v>15</v>
      </c>
      <c r="G5" s="44" t="s">
        <v>16</v>
      </c>
      <c r="H5" s="49" t="s">
        <v>5</v>
      </c>
      <c r="I5" s="52" t="s">
        <v>17</v>
      </c>
      <c r="J5" s="54" t="s">
        <v>18</v>
      </c>
    </row>
    <row r="6" spans="1:14" ht="42.75" customHeight="1" x14ac:dyDescent="0.25">
      <c r="A6" s="57" t="s">
        <v>6</v>
      </c>
      <c r="B6" s="59" t="s">
        <v>7</v>
      </c>
      <c r="C6" s="45"/>
      <c r="D6" s="45"/>
      <c r="E6" s="48"/>
      <c r="F6" s="48"/>
      <c r="G6" s="45"/>
      <c r="H6" s="50"/>
      <c r="I6" s="53"/>
      <c r="J6" s="55"/>
    </row>
    <row r="7" spans="1:14" ht="15.75" customHeight="1" thickBot="1" x14ac:dyDescent="0.35">
      <c r="A7" s="58"/>
      <c r="B7" s="46"/>
      <c r="C7" s="46"/>
      <c r="D7" s="46"/>
      <c r="E7" s="13">
        <v>3.6</v>
      </c>
      <c r="F7" s="13">
        <v>0.3</v>
      </c>
      <c r="G7" s="46"/>
      <c r="H7" s="51"/>
      <c r="I7" s="14">
        <v>0</v>
      </c>
      <c r="J7" s="56"/>
    </row>
    <row r="8" spans="1:14" ht="13" x14ac:dyDescent="0.3">
      <c r="A8" s="37">
        <v>2021</v>
      </c>
      <c r="B8" s="15" t="s">
        <v>8</v>
      </c>
      <c r="C8" s="16">
        <v>108500000</v>
      </c>
      <c r="D8" s="17">
        <v>0</v>
      </c>
      <c r="E8" s="18">
        <f>E7</f>
        <v>3.6</v>
      </c>
      <c r="F8" s="19">
        <f>E8+$F$7</f>
        <v>3.9</v>
      </c>
      <c r="G8" s="20">
        <f>C8*F8/100/360*91</f>
        <v>1069629.1666666665</v>
      </c>
      <c r="H8" s="20">
        <f>D8+G8</f>
        <v>1069629.1666666665</v>
      </c>
      <c r="I8" s="21">
        <v>0</v>
      </c>
      <c r="J8" s="36">
        <f>H8+I8</f>
        <v>1069629.1666666665</v>
      </c>
    </row>
    <row r="9" spans="1:14" x14ac:dyDescent="0.25">
      <c r="A9" s="37"/>
      <c r="B9" s="9" t="s">
        <v>9</v>
      </c>
      <c r="C9" s="16">
        <v>108500000</v>
      </c>
      <c r="D9" s="11">
        <v>0</v>
      </c>
      <c r="E9" s="23">
        <f>E8</f>
        <v>3.6</v>
      </c>
      <c r="F9" s="24">
        <f t="shared" ref="F9:F11" si="0">E9+$F$7</f>
        <v>3.9</v>
      </c>
      <c r="G9" s="20">
        <f t="shared" ref="G9:G10" si="1">C9*F9/100/360*91</f>
        <v>1069629.1666666665</v>
      </c>
      <c r="H9" s="25">
        <f>D9+G9</f>
        <v>1069629.1666666665</v>
      </c>
      <c r="I9" s="26">
        <v>0</v>
      </c>
      <c r="J9" s="36">
        <f t="shared" ref="J9:J57" si="2">H9+I9</f>
        <v>1069629.1666666665</v>
      </c>
    </row>
    <row r="10" spans="1:14" x14ac:dyDescent="0.25">
      <c r="A10" s="37"/>
      <c r="B10" s="9" t="s">
        <v>10</v>
      </c>
      <c r="C10" s="16">
        <v>108500000</v>
      </c>
      <c r="D10" s="11">
        <v>2932432</v>
      </c>
      <c r="E10" s="23">
        <f>E9</f>
        <v>3.6</v>
      </c>
      <c r="F10" s="24">
        <f t="shared" si="0"/>
        <v>3.9</v>
      </c>
      <c r="G10" s="20">
        <f t="shared" si="1"/>
        <v>1069629.1666666665</v>
      </c>
      <c r="H10" s="27">
        <f>D10+G10</f>
        <v>4002061.1666666665</v>
      </c>
      <c r="I10" s="26">
        <f>C10*I7/100/360*91</f>
        <v>0</v>
      </c>
      <c r="J10" s="36">
        <f t="shared" si="2"/>
        <v>4002061.1666666665</v>
      </c>
    </row>
    <row r="11" spans="1:14" x14ac:dyDescent="0.25">
      <c r="A11" s="38"/>
      <c r="B11" s="9" t="s">
        <v>11</v>
      </c>
      <c r="C11" s="16">
        <f>C10-D10</f>
        <v>105567568</v>
      </c>
      <c r="D11" s="11">
        <v>2932432</v>
      </c>
      <c r="E11" s="23">
        <f>E10</f>
        <v>3.6</v>
      </c>
      <c r="F11" s="24">
        <f t="shared" si="0"/>
        <v>3.9</v>
      </c>
      <c r="G11" s="20">
        <f>C11*F11/100/360*91</f>
        <v>1040720.2745333333</v>
      </c>
      <c r="H11" s="20">
        <f>D11+G11</f>
        <v>3973152.2745333333</v>
      </c>
      <c r="I11" s="26">
        <f>C11*$I$7/100/360*91</f>
        <v>0</v>
      </c>
      <c r="J11" s="36">
        <f t="shared" si="2"/>
        <v>3973152.2745333333</v>
      </c>
      <c r="L11" s="28"/>
    </row>
    <row r="12" spans="1:14" ht="13" x14ac:dyDescent="0.3">
      <c r="A12" s="60" t="s">
        <v>12</v>
      </c>
      <c r="B12" s="61"/>
      <c r="C12" s="22"/>
      <c r="D12" s="4">
        <f>SUM(D8:D11)</f>
        <v>5864864</v>
      </c>
      <c r="E12" s="29"/>
      <c r="F12" s="30"/>
      <c r="G12" s="5">
        <f>SUM(G8:G11)</f>
        <v>4249607.7745333333</v>
      </c>
      <c r="H12" s="31">
        <f t="shared" ref="H12:H57" si="3">D12+G12</f>
        <v>10114471.774533333</v>
      </c>
      <c r="I12" s="32">
        <f>SUM(I8:I11)</f>
        <v>0</v>
      </c>
      <c r="J12" s="36">
        <f t="shared" si="2"/>
        <v>10114471.774533333</v>
      </c>
    </row>
    <row r="13" spans="1:14" ht="13" x14ac:dyDescent="0.3">
      <c r="A13" s="57">
        <v>2022</v>
      </c>
      <c r="B13" s="2" t="s">
        <v>8</v>
      </c>
      <c r="C13" s="3">
        <f>C11-D11</f>
        <v>102635136</v>
      </c>
      <c r="D13" s="11">
        <v>2932432</v>
      </c>
      <c r="E13" s="23">
        <f>$E$7</f>
        <v>3.6</v>
      </c>
      <c r="F13" s="24">
        <f>E13+$F$7</f>
        <v>3.9</v>
      </c>
      <c r="G13" s="20">
        <f t="shared" ref="G13:G56" si="4">C13*F13/100/360*91</f>
        <v>1011811.3824</v>
      </c>
      <c r="H13" s="20">
        <f t="shared" si="3"/>
        <v>3944243.3824</v>
      </c>
      <c r="I13" s="21">
        <v>0</v>
      </c>
      <c r="J13" s="36">
        <f t="shared" si="2"/>
        <v>3944243.3824</v>
      </c>
      <c r="L13" s="28"/>
    </row>
    <row r="14" spans="1:14" x14ac:dyDescent="0.25">
      <c r="A14" s="37"/>
      <c r="B14" s="9" t="s">
        <v>9</v>
      </c>
      <c r="C14" s="3">
        <f>C13-D13</f>
        <v>99702704</v>
      </c>
      <c r="D14" s="11">
        <v>2932432</v>
      </c>
      <c r="E14" s="23">
        <f>E13</f>
        <v>3.6</v>
      </c>
      <c r="F14" s="24">
        <f t="shared" ref="F14:F16" si="5">E14+$F$7</f>
        <v>3.9</v>
      </c>
      <c r="G14" s="20">
        <f t="shared" si="4"/>
        <v>982902.49026666663</v>
      </c>
      <c r="H14" s="25">
        <f t="shared" si="3"/>
        <v>3915334.4902666667</v>
      </c>
      <c r="I14" s="26">
        <v>0</v>
      </c>
      <c r="J14" s="36">
        <f t="shared" si="2"/>
        <v>3915334.4902666667</v>
      </c>
    </row>
    <row r="15" spans="1:14" x14ac:dyDescent="0.25">
      <c r="A15" s="37"/>
      <c r="B15" s="9" t="s">
        <v>10</v>
      </c>
      <c r="C15" s="3">
        <f>C14-D14</f>
        <v>96770272</v>
      </c>
      <c r="D15" s="11">
        <v>2932432</v>
      </c>
      <c r="E15" s="23">
        <f>E14</f>
        <v>3.6</v>
      </c>
      <c r="F15" s="24">
        <f t="shared" si="5"/>
        <v>3.9</v>
      </c>
      <c r="G15" s="20">
        <f t="shared" si="4"/>
        <v>953993.59813333326</v>
      </c>
      <c r="H15" s="27">
        <f t="shared" si="3"/>
        <v>3886425.598133333</v>
      </c>
      <c r="I15" s="26">
        <f t="shared" ref="I15" si="6">C15*I12/100/360*91</f>
        <v>0</v>
      </c>
      <c r="J15" s="36">
        <f t="shared" si="2"/>
        <v>3886425.598133333</v>
      </c>
    </row>
    <row r="16" spans="1:14" x14ac:dyDescent="0.25">
      <c r="A16" s="38"/>
      <c r="B16" s="9" t="s">
        <v>11</v>
      </c>
      <c r="C16" s="3">
        <f>C15-D15</f>
        <v>93837840</v>
      </c>
      <c r="D16" s="11">
        <v>2932432</v>
      </c>
      <c r="E16" s="23">
        <f>E15</f>
        <v>3.6</v>
      </c>
      <c r="F16" s="24">
        <f t="shared" si="5"/>
        <v>3.9</v>
      </c>
      <c r="G16" s="20">
        <f t="shared" si="4"/>
        <v>925084.70600000001</v>
      </c>
      <c r="H16" s="20">
        <f t="shared" si="3"/>
        <v>3857516.7060000002</v>
      </c>
      <c r="I16" s="26">
        <f t="shared" ref="I16" si="7">C16*$I$7/100/360*91</f>
        <v>0</v>
      </c>
      <c r="J16" s="36">
        <f t="shared" si="2"/>
        <v>3857516.7060000002</v>
      </c>
    </row>
    <row r="17" spans="1:13" ht="13" x14ac:dyDescent="0.3">
      <c r="A17" s="60" t="s">
        <v>12</v>
      </c>
      <c r="B17" s="61"/>
      <c r="C17" s="22"/>
      <c r="D17" s="4">
        <f>SUM(D13:D16)</f>
        <v>11729728</v>
      </c>
      <c r="E17" s="29"/>
      <c r="F17" s="30"/>
      <c r="G17" s="5">
        <f t="shared" ref="G17" si="8">SUM(G13:G16)</f>
        <v>3873792.1768000005</v>
      </c>
      <c r="H17" s="31">
        <f t="shared" si="3"/>
        <v>15603520.176800001</v>
      </c>
      <c r="I17" s="32">
        <f t="shared" ref="I17" si="9">SUM(I13:I16)</f>
        <v>0</v>
      </c>
      <c r="J17" s="36">
        <f t="shared" si="2"/>
        <v>15603520.176800001</v>
      </c>
    </row>
    <row r="18" spans="1:13" ht="13" x14ac:dyDescent="0.3">
      <c r="A18" s="57">
        <v>2023</v>
      </c>
      <c r="B18" s="2" t="s">
        <v>8</v>
      </c>
      <c r="C18" s="3">
        <f>C16-D16</f>
        <v>90905408</v>
      </c>
      <c r="D18" s="11">
        <v>2932432</v>
      </c>
      <c r="E18" s="23">
        <f>E16</f>
        <v>3.6</v>
      </c>
      <c r="F18" s="24">
        <f>E18+$F$7</f>
        <v>3.9</v>
      </c>
      <c r="G18" s="20">
        <f t="shared" ref="G18" si="10">C18*F18/100/360*91</f>
        <v>896175.81386666663</v>
      </c>
      <c r="H18" s="20">
        <f t="shared" si="3"/>
        <v>3828607.8138666665</v>
      </c>
      <c r="I18" s="21">
        <v>0</v>
      </c>
      <c r="J18" s="36">
        <f t="shared" si="2"/>
        <v>3828607.8138666665</v>
      </c>
      <c r="L18"/>
    </row>
    <row r="19" spans="1:13" x14ac:dyDescent="0.25">
      <c r="A19" s="37"/>
      <c r="B19" s="9" t="s">
        <v>9</v>
      </c>
      <c r="C19" s="3">
        <f>C18-D18</f>
        <v>87972976</v>
      </c>
      <c r="D19" s="11">
        <v>2932432</v>
      </c>
      <c r="E19" s="23">
        <f>E18</f>
        <v>3.6</v>
      </c>
      <c r="F19" s="24">
        <f t="shared" ref="F19:F21" si="11">E19+$F$7</f>
        <v>3.9</v>
      </c>
      <c r="G19" s="20">
        <f t="shared" si="4"/>
        <v>867266.92173333326</v>
      </c>
      <c r="H19" s="25">
        <f t="shared" si="3"/>
        <v>3799698.9217333333</v>
      </c>
      <c r="I19" s="26">
        <v>0</v>
      </c>
      <c r="J19" s="36">
        <f t="shared" si="2"/>
        <v>3799698.9217333333</v>
      </c>
    </row>
    <row r="20" spans="1:13" x14ac:dyDescent="0.25">
      <c r="A20" s="37"/>
      <c r="B20" s="9" t="s">
        <v>10</v>
      </c>
      <c r="C20" s="3">
        <f t="shared" ref="C20:C21" si="12">C19-D19</f>
        <v>85040544</v>
      </c>
      <c r="D20" s="11">
        <v>2932432</v>
      </c>
      <c r="E20" s="23">
        <f>E19</f>
        <v>3.6</v>
      </c>
      <c r="F20" s="24">
        <f t="shared" si="11"/>
        <v>3.9</v>
      </c>
      <c r="G20" s="20">
        <f t="shared" si="4"/>
        <v>838358.02959999978</v>
      </c>
      <c r="H20" s="27">
        <f t="shared" si="3"/>
        <v>3770790.0296</v>
      </c>
      <c r="I20" s="26">
        <f t="shared" ref="I20" si="13">C20*I17/100/360*91</f>
        <v>0</v>
      </c>
      <c r="J20" s="36">
        <f t="shared" si="2"/>
        <v>3770790.0296</v>
      </c>
    </row>
    <row r="21" spans="1:13" x14ac:dyDescent="0.25">
      <c r="A21" s="38"/>
      <c r="B21" s="9" t="s">
        <v>11</v>
      </c>
      <c r="C21" s="3">
        <f t="shared" si="12"/>
        <v>82108112</v>
      </c>
      <c r="D21" s="11">
        <v>2932432</v>
      </c>
      <c r="E21" s="23">
        <f>E20</f>
        <v>3.6</v>
      </c>
      <c r="F21" s="24">
        <f t="shared" si="11"/>
        <v>3.9</v>
      </c>
      <c r="G21" s="20">
        <f t="shared" si="4"/>
        <v>809449.13746666664</v>
      </c>
      <c r="H21" s="20">
        <f t="shared" si="3"/>
        <v>3741881.1374666668</v>
      </c>
      <c r="I21" s="26">
        <f t="shared" ref="I21" si="14">C21*$I$7/100/360*91</f>
        <v>0</v>
      </c>
      <c r="J21" s="36">
        <f t="shared" si="2"/>
        <v>3741881.1374666668</v>
      </c>
    </row>
    <row r="22" spans="1:13" ht="13" x14ac:dyDescent="0.3">
      <c r="A22" s="60" t="s">
        <v>12</v>
      </c>
      <c r="B22" s="61"/>
      <c r="C22" s="22"/>
      <c r="D22" s="4">
        <f>SUM(D18:D21)</f>
        <v>11729728</v>
      </c>
      <c r="E22" s="33"/>
      <c r="F22" s="6"/>
      <c r="G22" s="5">
        <f t="shared" ref="G22" si="15">SUM(G18:G21)</f>
        <v>3411249.9026666661</v>
      </c>
      <c r="H22" s="31">
        <f t="shared" si="3"/>
        <v>15140977.902666666</v>
      </c>
      <c r="I22" s="32">
        <f t="shared" ref="I22" si="16">SUM(I18:I21)</f>
        <v>0</v>
      </c>
      <c r="J22" s="36">
        <f t="shared" si="2"/>
        <v>15140977.902666666</v>
      </c>
    </row>
    <row r="23" spans="1:13" ht="13" x14ac:dyDescent="0.3">
      <c r="A23" s="57">
        <v>2024</v>
      </c>
      <c r="B23" s="2" t="s">
        <v>8</v>
      </c>
      <c r="C23" s="3">
        <f t="shared" ref="C23" si="17">C21-D21</f>
        <v>79175680</v>
      </c>
      <c r="D23" s="11">
        <v>2932432</v>
      </c>
      <c r="E23" s="23">
        <f>E21</f>
        <v>3.6</v>
      </c>
      <c r="F23" s="24">
        <f>E23+$F$7</f>
        <v>3.9</v>
      </c>
      <c r="G23" s="20">
        <f t="shared" ref="G23" si="18">C23*F23/100/360*91</f>
        <v>780540.24533333327</v>
      </c>
      <c r="H23" s="20">
        <f t="shared" si="3"/>
        <v>3712972.2453333335</v>
      </c>
      <c r="I23" s="21">
        <v>0</v>
      </c>
      <c r="J23" s="36">
        <f t="shared" si="2"/>
        <v>3712972.2453333335</v>
      </c>
    </row>
    <row r="24" spans="1:13" x14ac:dyDescent="0.25">
      <c r="A24" s="37"/>
      <c r="B24" s="9" t="s">
        <v>9</v>
      </c>
      <c r="C24" s="3">
        <f t="shared" ref="C24:C56" si="19">C23-D23</f>
        <v>76243248</v>
      </c>
      <c r="D24" s="11">
        <v>2932432</v>
      </c>
      <c r="E24" s="23">
        <f>E23</f>
        <v>3.6</v>
      </c>
      <c r="F24" s="24">
        <f t="shared" ref="F24:F26" si="20">E24+$F$7</f>
        <v>3.9</v>
      </c>
      <c r="G24" s="20">
        <f t="shared" si="4"/>
        <v>751631.35320000001</v>
      </c>
      <c r="H24" s="25">
        <f t="shared" si="3"/>
        <v>3684063.3531999998</v>
      </c>
      <c r="I24" s="26">
        <v>0</v>
      </c>
      <c r="J24" s="36">
        <f t="shared" si="2"/>
        <v>3684063.3531999998</v>
      </c>
    </row>
    <row r="25" spans="1:13" x14ac:dyDescent="0.25">
      <c r="A25" s="37"/>
      <c r="B25" s="9" t="s">
        <v>10</v>
      </c>
      <c r="C25" s="3">
        <f t="shared" si="19"/>
        <v>73310816</v>
      </c>
      <c r="D25" s="11">
        <v>2932432</v>
      </c>
      <c r="E25" s="23">
        <f>E24</f>
        <v>3.6</v>
      </c>
      <c r="F25" s="24">
        <f t="shared" si="20"/>
        <v>3.9</v>
      </c>
      <c r="G25" s="20">
        <f t="shared" si="4"/>
        <v>722722.46106666652</v>
      </c>
      <c r="H25" s="27">
        <f t="shared" si="3"/>
        <v>3655154.4610666665</v>
      </c>
      <c r="I25" s="26">
        <f t="shared" ref="I25" si="21">C25*I22/100/360*91</f>
        <v>0</v>
      </c>
      <c r="J25" s="36">
        <f t="shared" si="2"/>
        <v>3655154.4610666665</v>
      </c>
    </row>
    <row r="26" spans="1:13" x14ac:dyDescent="0.25">
      <c r="A26" s="38"/>
      <c r="B26" s="9" t="s">
        <v>11</v>
      </c>
      <c r="C26" s="3">
        <f t="shared" si="19"/>
        <v>70378384</v>
      </c>
      <c r="D26" s="11">
        <v>2932432</v>
      </c>
      <c r="E26" s="23">
        <f>E25</f>
        <v>3.6</v>
      </c>
      <c r="F26" s="24">
        <f t="shared" si="20"/>
        <v>3.9</v>
      </c>
      <c r="G26" s="20">
        <f t="shared" si="4"/>
        <v>693813.56893333327</v>
      </c>
      <c r="H26" s="20">
        <f t="shared" si="3"/>
        <v>3626245.5689333333</v>
      </c>
      <c r="I26" s="26">
        <f t="shared" ref="I26" si="22">C26*$I$7/100/360*91</f>
        <v>0</v>
      </c>
      <c r="J26" s="36">
        <f t="shared" si="2"/>
        <v>3626245.5689333333</v>
      </c>
    </row>
    <row r="27" spans="1:13" ht="13" x14ac:dyDescent="0.3">
      <c r="A27" s="60" t="s">
        <v>12</v>
      </c>
      <c r="B27" s="61"/>
      <c r="C27" s="22"/>
      <c r="D27" s="4">
        <f t="shared" ref="D27" si="23">SUM(D23:D26)</f>
        <v>11729728</v>
      </c>
      <c r="E27" s="33"/>
      <c r="F27" s="6"/>
      <c r="G27" s="5">
        <f t="shared" ref="G27" si="24">SUM(G23:G26)</f>
        <v>2948707.6285333331</v>
      </c>
      <c r="H27" s="31">
        <f t="shared" si="3"/>
        <v>14678435.628533334</v>
      </c>
      <c r="I27" s="32">
        <f t="shared" ref="I27" si="25">SUM(I23:I26)</f>
        <v>0</v>
      </c>
      <c r="J27" s="36">
        <f t="shared" si="2"/>
        <v>14678435.628533334</v>
      </c>
      <c r="M27"/>
    </row>
    <row r="28" spans="1:13" ht="13" x14ac:dyDescent="0.3">
      <c r="A28" s="57">
        <v>2025</v>
      </c>
      <c r="B28" s="2" t="s">
        <v>8</v>
      </c>
      <c r="C28" s="3">
        <f t="shared" ref="C28" si="26">C26-D26</f>
        <v>67445952</v>
      </c>
      <c r="D28" s="11">
        <v>2932432</v>
      </c>
      <c r="E28" s="23">
        <f>E26</f>
        <v>3.6</v>
      </c>
      <c r="F28" s="24">
        <f>E28+$F$7</f>
        <v>3.9</v>
      </c>
      <c r="G28" s="20">
        <f t="shared" ref="G28" si="27">C28*F28/100/360*91</f>
        <v>664904.67680000002</v>
      </c>
      <c r="H28" s="20">
        <f t="shared" si="3"/>
        <v>3597336.6768</v>
      </c>
      <c r="I28" s="21">
        <v>0</v>
      </c>
      <c r="J28" s="36">
        <f t="shared" si="2"/>
        <v>3597336.6768</v>
      </c>
    </row>
    <row r="29" spans="1:13" x14ac:dyDescent="0.25">
      <c r="A29" s="37"/>
      <c r="B29" s="9" t="s">
        <v>9</v>
      </c>
      <c r="C29" s="3">
        <f t="shared" ref="C29" si="28">C28-D28</f>
        <v>64513520</v>
      </c>
      <c r="D29" s="11">
        <v>2932432</v>
      </c>
      <c r="E29" s="23">
        <f>E28</f>
        <v>3.6</v>
      </c>
      <c r="F29" s="24">
        <f>E29+$F$7</f>
        <v>3.9</v>
      </c>
      <c r="G29" s="20">
        <f t="shared" si="4"/>
        <v>635995.78466666664</v>
      </c>
      <c r="H29" s="25">
        <f t="shared" si="3"/>
        <v>3568427.7846666668</v>
      </c>
      <c r="I29" s="26">
        <v>0</v>
      </c>
      <c r="J29" s="36">
        <f t="shared" si="2"/>
        <v>3568427.7846666668</v>
      </c>
    </row>
    <row r="30" spans="1:13" x14ac:dyDescent="0.25">
      <c r="A30" s="37"/>
      <c r="B30" s="9" t="s">
        <v>10</v>
      </c>
      <c r="C30" s="3">
        <f t="shared" si="19"/>
        <v>61581088</v>
      </c>
      <c r="D30" s="11">
        <v>2932432</v>
      </c>
      <c r="E30" s="23">
        <f>E29</f>
        <v>3.6</v>
      </c>
      <c r="F30" s="24">
        <f>E30+$F$7</f>
        <v>3.9</v>
      </c>
      <c r="G30" s="20">
        <f t="shared" si="4"/>
        <v>607086.89253333339</v>
      </c>
      <c r="H30" s="27">
        <f t="shared" si="3"/>
        <v>3539518.8925333335</v>
      </c>
      <c r="I30" s="26">
        <f t="shared" ref="I30" si="29">C30*I27/100/360*91</f>
        <v>0</v>
      </c>
      <c r="J30" s="36">
        <f t="shared" si="2"/>
        <v>3539518.8925333335</v>
      </c>
    </row>
    <row r="31" spans="1:13" x14ac:dyDescent="0.25">
      <c r="A31" s="38"/>
      <c r="B31" s="9" t="s">
        <v>11</v>
      </c>
      <c r="C31" s="3">
        <f t="shared" si="19"/>
        <v>58648656</v>
      </c>
      <c r="D31" s="11">
        <v>2932432</v>
      </c>
      <c r="E31" s="23">
        <f>E30</f>
        <v>3.6</v>
      </c>
      <c r="F31" s="24">
        <f>E31+$F$7</f>
        <v>3.9</v>
      </c>
      <c r="G31" s="20">
        <f t="shared" si="4"/>
        <v>578178.00040000014</v>
      </c>
      <c r="H31" s="20">
        <f t="shared" si="3"/>
        <v>3510610.0004000003</v>
      </c>
      <c r="I31" s="26">
        <f t="shared" ref="I31" si="30">C31*$I$7/100/360*91</f>
        <v>0</v>
      </c>
      <c r="J31" s="36">
        <f t="shared" si="2"/>
        <v>3510610.0004000003</v>
      </c>
    </row>
    <row r="32" spans="1:13" ht="13" x14ac:dyDescent="0.3">
      <c r="A32" s="60" t="s">
        <v>12</v>
      </c>
      <c r="B32" s="61"/>
      <c r="C32" s="22"/>
      <c r="D32" s="4">
        <f t="shared" ref="D32" si="31">SUM(D28:D31)</f>
        <v>11729728</v>
      </c>
      <c r="E32" s="33"/>
      <c r="F32" s="6"/>
      <c r="G32" s="5">
        <f t="shared" ref="G32" si="32">SUM(G28:G31)</f>
        <v>2486165.3544000005</v>
      </c>
      <c r="H32" s="31">
        <f t="shared" si="3"/>
        <v>14215893.354400001</v>
      </c>
      <c r="I32" s="32">
        <f t="shared" ref="I32" si="33">SUM(I28:I31)</f>
        <v>0</v>
      </c>
      <c r="J32" s="36">
        <f t="shared" si="2"/>
        <v>14215893.354400001</v>
      </c>
    </row>
    <row r="33" spans="1:10" ht="13" x14ac:dyDescent="0.3">
      <c r="A33" s="57">
        <v>2026</v>
      </c>
      <c r="B33" s="2" t="s">
        <v>8</v>
      </c>
      <c r="C33" s="3">
        <f t="shared" ref="C33" si="34">C31-D31</f>
        <v>55716224</v>
      </c>
      <c r="D33" s="11">
        <v>2932432</v>
      </c>
      <c r="E33" s="23">
        <f>E31</f>
        <v>3.6</v>
      </c>
      <c r="F33" s="24">
        <f>E33+$F$7</f>
        <v>3.9</v>
      </c>
      <c r="G33" s="20">
        <f t="shared" ref="G33" si="35">C33*F33/100/360*91</f>
        <v>549269.10826666665</v>
      </c>
      <c r="H33" s="20">
        <f t="shared" si="3"/>
        <v>3481701.1082666665</v>
      </c>
      <c r="I33" s="21">
        <v>0</v>
      </c>
      <c r="J33" s="36">
        <f t="shared" si="2"/>
        <v>3481701.1082666665</v>
      </c>
    </row>
    <row r="34" spans="1:10" x14ac:dyDescent="0.25">
      <c r="A34" s="37"/>
      <c r="B34" s="9" t="s">
        <v>9</v>
      </c>
      <c r="C34" s="3">
        <f t="shared" ref="C34" si="36">C33-D33</f>
        <v>52783792</v>
      </c>
      <c r="D34" s="11">
        <v>2932432</v>
      </c>
      <c r="E34" s="23">
        <f>E33</f>
        <v>3.6</v>
      </c>
      <c r="F34" s="24">
        <f>E34+$F$7</f>
        <v>3.9</v>
      </c>
      <c r="G34" s="20">
        <f t="shared" si="4"/>
        <v>520360.21613333328</v>
      </c>
      <c r="H34" s="25">
        <f t="shared" si="3"/>
        <v>3452792.2161333333</v>
      </c>
      <c r="I34" s="26">
        <v>0</v>
      </c>
      <c r="J34" s="36">
        <f t="shared" si="2"/>
        <v>3452792.2161333333</v>
      </c>
    </row>
    <row r="35" spans="1:10" x14ac:dyDescent="0.25">
      <c r="A35" s="37"/>
      <c r="B35" s="9" t="s">
        <v>10</v>
      </c>
      <c r="C35" s="3">
        <f t="shared" si="19"/>
        <v>49851360</v>
      </c>
      <c r="D35" s="11">
        <v>2932432</v>
      </c>
      <c r="E35" s="23">
        <f>E34</f>
        <v>3.6</v>
      </c>
      <c r="F35" s="24">
        <f>E35+$F$7</f>
        <v>3.9</v>
      </c>
      <c r="G35" s="20">
        <f t="shared" si="4"/>
        <v>491451.32400000002</v>
      </c>
      <c r="H35" s="27">
        <f t="shared" si="3"/>
        <v>3423883.324</v>
      </c>
      <c r="I35" s="26">
        <f t="shared" ref="I35" si="37">C35*I32/100/360*91</f>
        <v>0</v>
      </c>
      <c r="J35" s="36">
        <f t="shared" si="2"/>
        <v>3423883.324</v>
      </c>
    </row>
    <row r="36" spans="1:10" x14ac:dyDescent="0.25">
      <c r="A36" s="38"/>
      <c r="B36" s="9" t="s">
        <v>11</v>
      </c>
      <c r="C36" s="3">
        <f t="shared" si="19"/>
        <v>46918928</v>
      </c>
      <c r="D36" s="11">
        <v>2932432</v>
      </c>
      <c r="E36" s="23">
        <f>E35</f>
        <v>3.6</v>
      </c>
      <c r="F36" s="24">
        <f>E36+$F$7</f>
        <v>3.9</v>
      </c>
      <c r="G36" s="20">
        <f t="shared" si="4"/>
        <v>462542.43186666659</v>
      </c>
      <c r="H36" s="20">
        <f t="shared" si="3"/>
        <v>3394974.4318666668</v>
      </c>
      <c r="I36" s="26">
        <f t="shared" ref="I36" si="38">C36*$I$7/100/360*91</f>
        <v>0</v>
      </c>
      <c r="J36" s="36">
        <f t="shared" si="2"/>
        <v>3394974.4318666668</v>
      </c>
    </row>
    <row r="37" spans="1:10" ht="13" x14ac:dyDescent="0.3">
      <c r="A37" s="60" t="s">
        <v>12</v>
      </c>
      <c r="B37" s="61"/>
      <c r="C37" s="22"/>
      <c r="D37" s="4">
        <f t="shared" ref="D37" si="39">SUM(D33:D36)</f>
        <v>11729728</v>
      </c>
      <c r="E37" s="33"/>
      <c r="F37" s="6"/>
      <c r="G37" s="5">
        <f t="shared" ref="G37" si="40">SUM(G33:G36)</f>
        <v>2023623.0802666664</v>
      </c>
      <c r="H37" s="31">
        <f t="shared" si="3"/>
        <v>13753351.080266666</v>
      </c>
      <c r="I37" s="32">
        <f t="shared" ref="I37" si="41">SUM(I33:I36)</f>
        <v>0</v>
      </c>
      <c r="J37" s="36">
        <f t="shared" si="2"/>
        <v>13753351.080266666</v>
      </c>
    </row>
    <row r="38" spans="1:10" ht="13" x14ac:dyDescent="0.3">
      <c r="A38" s="57">
        <v>2027</v>
      </c>
      <c r="B38" s="2" t="s">
        <v>8</v>
      </c>
      <c r="C38" s="3">
        <f t="shared" ref="C38" si="42">C36-D36</f>
        <v>43986496</v>
      </c>
      <c r="D38" s="11">
        <v>2932432</v>
      </c>
      <c r="E38" s="23">
        <f>E36</f>
        <v>3.6</v>
      </c>
      <c r="F38" s="24">
        <f>E38+$F$7</f>
        <v>3.9</v>
      </c>
      <c r="G38" s="20">
        <f t="shared" ref="G38" si="43">C38*F38/100/360*91</f>
        <v>433633.5397333334</v>
      </c>
      <c r="H38" s="20">
        <f t="shared" si="3"/>
        <v>3366065.5397333335</v>
      </c>
      <c r="I38" s="21">
        <v>0</v>
      </c>
      <c r="J38" s="36">
        <f t="shared" si="2"/>
        <v>3366065.5397333335</v>
      </c>
    </row>
    <row r="39" spans="1:10" x14ac:dyDescent="0.25">
      <c r="A39" s="37"/>
      <c r="B39" s="9" t="s">
        <v>9</v>
      </c>
      <c r="C39" s="3">
        <f t="shared" ref="C39" si="44">C38-D38</f>
        <v>41054064</v>
      </c>
      <c r="D39" s="11">
        <v>2932432</v>
      </c>
      <c r="E39" s="23">
        <f>E38</f>
        <v>3.6</v>
      </c>
      <c r="F39" s="24">
        <f>E39+$F$7</f>
        <v>3.9</v>
      </c>
      <c r="G39" s="20">
        <f t="shared" si="4"/>
        <v>404724.64760000003</v>
      </c>
      <c r="H39" s="25">
        <f t="shared" si="3"/>
        <v>3337156.6475999998</v>
      </c>
      <c r="I39" s="26">
        <v>0</v>
      </c>
      <c r="J39" s="36">
        <f t="shared" si="2"/>
        <v>3337156.6475999998</v>
      </c>
    </row>
    <row r="40" spans="1:10" x14ac:dyDescent="0.25">
      <c r="A40" s="37"/>
      <c r="B40" s="9" t="s">
        <v>10</v>
      </c>
      <c r="C40" s="3">
        <f t="shared" si="19"/>
        <v>38121632</v>
      </c>
      <c r="D40" s="11">
        <v>2932432</v>
      </c>
      <c r="E40" s="23">
        <f>E39</f>
        <v>3.6</v>
      </c>
      <c r="F40" s="24">
        <f>E40+$F$7</f>
        <v>3.9</v>
      </c>
      <c r="G40" s="20">
        <f t="shared" si="4"/>
        <v>375815.75546666665</v>
      </c>
      <c r="H40" s="27">
        <f t="shared" si="3"/>
        <v>3308247.7554666665</v>
      </c>
      <c r="I40" s="26">
        <f t="shared" ref="I40" si="45">C40*I37/100/360*91</f>
        <v>0</v>
      </c>
      <c r="J40" s="36">
        <f t="shared" si="2"/>
        <v>3308247.7554666665</v>
      </c>
    </row>
    <row r="41" spans="1:10" x14ac:dyDescent="0.25">
      <c r="A41" s="38"/>
      <c r="B41" s="9" t="s">
        <v>11</v>
      </c>
      <c r="C41" s="3">
        <f t="shared" si="19"/>
        <v>35189200</v>
      </c>
      <c r="D41" s="11">
        <v>2932432</v>
      </c>
      <c r="E41" s="23">
        <f>E40</f>
        <v>3.6</v>
      </c>
      <c r="F41" s="24">
        <f>E41+$F$7</f>
        <v>3.9</v>
      </c>
      <c r="G41" s="20">
        <f t="shared" si="4"/>
        <v>346906.86333333334</v>
      </c>
      <c r="H41" s="20">
        <f t="shared" si="3"/>
        <v>3279338.8633333333</v>
      </c>
      <c r="I41" s="26">
        <f t="shared" ref="I41" si="46">C41*$I$7/100/360*91</f>
        <v>0</v>
      </c>
      <c r="J41" s="36">
        <f t="shared" si="2"/>
        <v>3279338.8633333333</v>
      </c>
    </row>
    <row r="42" spans="1:10" ht="13" x14ac:dyDescent="0.3">
      <c r="A42" s="60" t="s">
        <v>12</v>
      </c>
      <c r="B42" s="61"/>
      <c r="C42" s="22"/>
      <c r="D42" s="4">
        <f t="shared" ref="D42" si="47">SUM(D38:D41)</f>
        <v>11729728</v>
      </c>
      <c r="E42" s="34"/>
      <c r="F42" s="35"/>
      <c r="G42" s="5">
        <f t="shared" ref="G42" si="48">SUM(G38:G41)</f>
        <v>1561080.8061333334</v>
      </c>
      <c r="H42" s="31">
        <f t="shared" si="3"/>
        <v>13290808.806133334</v>
      </c>
      <c r="I42" s="32">
        <f t="shared" ref="I42" si="49">SUM(I38:I41)</f>
        <v>0</v>
      </c>
      <c r="J42" s="36">
        <f t="shared" si="2"/>
        <v>13290808.806133334</v>
      </c>
    </row>
    <row r="43" spans="1:10" ht="13" x14ac:dyDescent="0.3">
      <c r="A43" s="57">
        <v>2028</v>
      </c>
      <c r="B43" s="2" t="s">
        <v>8</v>
      </c>
      <c r="C43" s="3">
        <f t="shared" ref="C43" si="50">C41-D41</f>
        <v>32256768</v>
      </c>
      <c r="D43" s="11">
        <v>2932432</v>
      </c>
      <c r="E43" s="23">
        <f>E41</f>
        <v>3.6</v>
      </c>
      <c r="F43" s="24">
        <f>E43+$F$7</f>
        <v>3.9</v>
      </c>
      <c r="G43" s="20">
        <f t="shared" ref="G43" si="51">C43*F43/100/360*91</f>
        <v>317997.97120000003</v>
      </c>
      <c r="H43" s="20">
        <f t="shared" si="3"/>
        <v>3250429.9712</v>
      </c>
      <c r="I43" s="21">
        <v>0</v>
      </c>
      <c r="J43" s="36">
        <f t="shared" si="2"/>
        <v>3250429.9712</v>
      </c>
    </row>
    <row r="44" spans="1:10" x14ac:dyDescent="0.25">
      <c r="A44" s="37"/>
      <c r="B44" s="9" t="s">
        <v>9</v>
      </c>
      <c r="C44" s="3">
        <f t="shared" ref="C44" si="52">C43-D43</f>
        <v>29324336</v>
      </c>
      <c r="D44" s="11">
        <v>2932432</v>
      </c>
      <c r="E44" s="23">
        <f>E43</f>
        <v>3.6</v>
      </c>
      <c r="F44" s="24">
        <f>E44+$F$7</f>
        <v>3.9</v>
      </c>
      <c r="G44" s="20">
        <f t="shared" si="4"/>
        <v>289089.07906666666</v>
      </c>
      <c r="H44" s="25">
        <f t="shared" si="3"/>
        <v>3221521.0790666668</v>
      </c>
      <c r="I44" s="26">
        <v>0</v>
      </c>
      <c r="J44" s="36">
        <f t="shared" si="2"/>
        <v>3221521.0790666668</v>
      </c>
    </row>
    <row r="45" spans="1:10" x14ac:dyDescent="0.25">
      <c r="A45" s="37"/>
      <c r="B45" s="9" t="s">
        <v>10</v>
      </c>
      <c r="C45" s="3">
        <f t="shared" si="19"/>
        <v>26391904</v>
      </c>
      <c r="D45" s="11">
        <v>2932432</v>
      </c>
      <c r="E45" s="23">
        <f>E44</f>
        <v>3.6</v>
      </c>
      <c r="F45" s="24">
        <f>E45+$F$7</f>
        <v>3.9</v>
      </c>
      <c r="G45" s="20">
        <f t="shared" si="4"/>
        <v>260180.18693333332</v>
      </c>
      <c r="H45" s="27">
        <f t="shared" si="3"/>
        <v>3192612.1869333335</v>
      </c>
      <c r="I45" s="26">
        <f t="shared" ref="I45" si="53">C45*I42/100/360*91</f>
        <v>0</v>
      </c>
      <c r="J45" s="36">
        <f t="shared" si="2"/>
        <v>3192612.1869333335</v>
      </c>
    </row>
    <row r="46" spans="1:10" x14ac:dyDescent="0.25">
      <c r="A46" s="38"/>
      <c r="B46" s="9" t="s">
        <v>11</v>
      </c>
      <c r="C46" s="3">
        <f t="shared" si="19"/>
        <v>23459472</v>
      </c>
      <c r="D46" s="11">
        <v>2932432</v>
      </c>
      <c r="E46" s="23">
        <f>E45</f>
        <v>3.6</v>
      </c>
      <c r="F46" s="24">
        <f>E46+$F$7</f>
        <v>3.9</v>
      </c>
      <c r="G46" s="20">
        <f t="shared" si="4"/>
        <v>231271.29479999997</v>
      </c>
      <c r="H46" s="20">
        <f t="shared" si="3"/>
        <v>3163703.2947999998</v>
      </c>
      <c r="I46" s="26">
        <f t="shared" ref="I46" si="54">C46*$I$7/100/360*91</f>
        <v>0</v>
      </c>
      <c r="J46" s="36">
        <f t="shared" si="2"/>
        <v>3163703.2947999998</v>
      </c>
    </row>
    <row r="47" spans="1:10" ht="13" x14ac:dyDescent="0.3">
      <c r="A47" s="60" t="s">
        <v>12</v>
      </c>
      <c r="B47" s="61"/>
      <c r="C47" s="22"/>
      <c r="D47" s="4">
        <f t="shared" ref="D47" si="55">SUM(D43:D46)</f>
        <v>11729728</v>
      </c>
      <c r="E47" s="34"/>
      <c r="F47" s="35"/>
      <c r="G47" s="5">
        <f t="shared" ref="G47" si="56">SUM(G43:G46)</f>
        <v>1098538.5319999999</v>
      </c>
      <c r="H47" s="31">
        <f t="shared" si="3"/>
        <v>12828266.532</v>
      </c>
      <c r="I47" s="32">
        <f t="shared" ref="I47" si="57">SUM(I43:I46)</f>
        <v>0</v>
      </c>
      <c r="J47" s="36">
        <f t="shared" si="2"/>
        <v>12828266.532</v>
      </c>
    </row>
    <row r="48" spans="1:10" ht="13" x14ac:dyDescent="0.3">
      <c r="A48" s="57">
        <v>2029</v>
      </c>
      <c r="B48" s="2" t="s">
        <v>8</v>
      </c>
      <c r="C48" s="3">
        <f t="shared" ref="C48" si="58">C46-D46</f>
        <v>20527040</v>
      </c>
      <c r="D48" s="11">
        <v>2932432</v>
      </c>
      <c r="E48" s="23">
        <f>E46</f>
        <v>3.6</v>
      </c>
      <c r="F48" s="24">
        <f>E48+$F$7</f>
        <v>3.9</v>
      </c>
      <c r="G48" s="20">
        <f t="shared" ref="G48" si="59">C48*F48/100/360*91</f>
        <v>202362.40266666669</v>
      </c>
      <c r="H48" s="20">
        <f t="shared" si="3"/>
        <v>3134794.4026666665</v>
      </c>
      <c r="I48" s="21">
        <v>0</v>
      </c>
      <c r="J48" s="36">
        <f t="shared" si="2"/>
        <v>3134794.4026666665</v>
      </c>
    </row>
    <row r="49" spans="1:13" x14ac:dyDescent="0.25">
      <c r="A49" s="37"/>
      <c r="B49" s="9" t="s">
        <v>9</v>
      </c>
      <c r="C49" s="3">
        <f t="shared" ref="C49" si="60">C48-D48</f>
        <v>17594608</v>
      </c>
      <c r="D49" s="11">
        <v>2932432</v>
      </c>
      <c r="E49" s="23">
        <f>E48</f>
        <v>3.6</v>
      </c>
      <c r="F49" s="24">
        <f>E49+$F$7</f>
        <v>3.9</v>
      </c>
      <c r="G49" s="20">
        <f t="shared" si="4"/>
        <v>173453.51053333335</v>
      </c>
      <c r="H49" s="25">
        <f t="shared" si="3"/>
        <v>3105885.5105333333</v>
      </c>
      <c r="I49" s="26">
        <v>0</v>
      </c>
      <c r="J49" s="36">
        <f t="shared" si="2"/>
        <v>3105885.5105333333</v>
      </c>
    </row>
    <row r="50" spans="1:13" x14ac:dyDescent="0.25">
      <c r="A50" s="37"/>
      <c r="B50" s="9" t="s">
        <v>10</v>
      </c>
      <c r="C50" s="3">
        <f t="shared" si="19"/>
        <v>14662176</v>
      </c>
      <c r="D50" s="11">
        <v>2932432</v>
      </c>
      <c r="E50" s="23">
        <f>E49</f>
        <v>3.6</v>
      </c>
      <c r="F50" s="24">
        <f>E50+$F$7</f>
        <v>3.9</v>
      </c>
      <c r="G50" s="20">
        <f t="shared" si="4"/>
        <v>144544.61840000001</v>
      </c>
      <c r="H50" s="27">
        <f t="shared" si="3"/>
        <v>3076976.6184</v>
      </c>
      <c r="I50" s="26">
        <f t="shared" ref="I50" si="61">C50*I47/100/360*91</f>
        <v>0</v>
      </c>
      <c r="J50" s="36">
        <f t="shared" si="2"/>
        <v>3076976.6184</v>
      </c>
    </row>
    <row r="51" spans="1:13" x14ac:dyDescent="0.25">
      <c r="A51" s="38"/>
      <c r="B51" s="9" t="s">
        <v>11</v>
      </c>
      <c r="C51" s="3">
        <f t="shared" si="19"/>
        <v>11729744</v>
      </c>
      <c r="D51" s="11">
        <v>2932432</v>
      </c>
      <c r="E51" s="23">
        <f>E50</f>
        <v>3.6</v>
      </c>
      <c r="F51" s="24">
        <f>E51+$F$7</f>
        <v>3.9</v>
      </c>
      <c r="G51" s="20">
        <f t="shared" si="4"/>
        <v>115635.72626666666</v>
      </c>
      <c r="H51" s="20">
        <f t="shared" si="3"/>
        <v>3048067.7262666668</v>
      </c>
      <c r="I51" s="26">
        <f t="shared" ref="I51" si="62">C51*$I$7/100/360*91</f>
        <v>0</v>
      </c>
      <c r="J51" s="36">
        <f t="shared" si="2"/>
        <v>3048067.7262666668</v>
      </c>
    </row>
    <row r="52" spans="1:13" ht="13" x14ac:dyDescent="0.3">
      <c r="A52" s="60" t="s">
        <v>12</v>
      </c>
      <c r="B52" s="61"/>
      <c r="C52" s="22"/>
      <c r="D52" s="4">
        <f t="shared" ref="D52" si="63">SUM(D48:D51)</f>
        <v>11729728</v>
      </c>
      <c r="E52" s="34"/>
      <c r="F52" s="35"/>
      <c r="G52" s="5">
        <f t="shared" ref="G52" si="64">SUM(G48:G51)</f>
        <v>635996.25786666677</v>
      </c>
      <c r="H52" s="31">
        <f t="shared" si="3"/>
        <v>12365724.257866668</v>
      </c>
      <c r="I52" s="32">
        <f t="shared" ref="I52" si="65">SUM(I48:I51)</f>
        <v>0</v>
      </c>
      <c r="J52" s="36">
        <f t="shared" si="2"/>
        <v>12365724.257866668</v>
      </c>
    </row>
    <row r="53" spans="1:13" ht="13" x14ac:dyDescent="0.3">
      <c r="A53" s="57">
        <v>2030</v>
      </c>
      <c r="B53" s="2" t="s">
        <v>8</v>
      </c>
      <c r="C53" s="3">
        <f t="shared" ref="C53" si="66">C51-D51</f>
        <v>8797312</v>
      </c>
      <c r="D53" s="11">
        <v>2932432</v>
      </c>
      <c r="E53" s="23">
        <f>E51</f>
        <v>3.6</v>
      </c>
      <c r="F53" s="24">
        <f>E53+$F$7</f>
        <v>3.9</v>
      </c>
      <c r="G53" s="20">
        <f t="shared" ref="G53" si="67">C53*F53/100/360*91</f>
        <v>86726.834133333323</v>
      </c>
      <c r="H53" s="20">
        <f t="shared" si="3"/>
        <v>3019158.8341333335</v>
      </c>
      <c r="I53" s="21">
        <v>0</v>
      </c>
      <c r="J53" s="36">
        <f t="shared" si="2"/>
        <v>3019158.8341333335</v>
      </c>
    </row>
    <row r="54" spans="1:13" x14ac:dyDescent="0.25">
      <c r="A54" s="37"/>
      <c r="B54" s="9" t="s">
        <v>9</v>
      </c>
      <c r="C54" s="3">
        <f t="shared" ref="C54" si="68">C53-D53</f>
        <v>5864880</v>
      </c>
      <c r="D54" s="11">
        <v>2932432</v>
      </c>
      <c r="E54" s="23">
        <f>E53</f>
        <v>3.6</v>
      </c>
      <c r="F54" s="24">
        <f>E54+$F$7</f>
        <v>3.9</v>
      </c>
      <c r="G54" s="20">
        <f t="shared" si="4"/>
        <v>57817.941999999995</v>
      </c>
      <c r="H54" s="25">
        <f t="shared" si="3"/>
        <v>2990249.9419999998</v>
      </c>
      <c r="I54" s="26">
        <v>0</v>
      </c>
      <c r="J54" s="36">
        <f t="shared" si="2"/>
        <v>2990249.9419999998</v>
      </c>
    </row>
    <row r="55" spans="1:13" x14ac:dyDescent="0.25">
      <c r="A55" s="37"/>
      <c r="B55" s="9" t="s">
        <v>10</v>
      </c>
      <c r="C55" s="3">
        <f t="shared" si="19"/>
        <v>2932448</v>
      </c>
      <c r="D55" s="11">
        <v>2932448</v>
      </c>
      <c r="E55" s="23">
        <f>E54</f>
        <v>3.6</v>
      </c>
      <c r="F55" s="24">
        <f>E55+$F$7</f>
        <v>3.9</v>
      </c>
      <c r="G55" s="20">
        <f t="shared" si="4"/>
        <v>28909.049866666668</v>
      </c>
      <c r="H55" s="27">
        <f t="shared" si="3"/>
        <v>2961357.0498666666</v>
      </c>
      <c r="I55" s="26">
        <f t="shared" ref="I55" si="69">C55*I52/100/360*91</f>
        <v>0</v>
      </c>
      <c r="J55" s="36">
        <f t="shared" si="2"/>
        <v>2961357.0498666666</v>
      </c>
    </row>
    <row r="56" spans="1:13" x14ac:dyDescent="0.25">
      <c r="A56" s="38"/>
      <c r="B56" s="9" t="s">
        <v>11</v>
      </c>
      <c r="C56" s="3">
        <f t="shared" si="19"/>
        <v>0</v>
      </c>
      <c r="D56" s="11"/>
      <c r="E56" s="23">
        <f>E55</f>
        <v>3.6</v>
      </c>
      <c r="F56" s="24">
        <f>E56+$F$7</f>
        <v>3.9</v>
      </c>
      <c r="G56" s="20">
        <f t="shared" si="4"/>
        <v>0</v>
      </c>
      <c r="H56" s="20">
        <f t="shared" si="3"/>
        <v>0</v>
      </c>
      <c r="I56" s="26">
        <f t="shared" ref="I56" si="70">C56*$I$7/100/360*91</f>
        <v>0</v>
      </c>
      <c r="J56" s="36">
        <f t="shared" si="2"/>
        <v>0</v>
      </c>
    </row>
    <row r="57" spans="1:13" ht="13.5" thickBot="1" x14ac:dyDescent="0.35">
      <c r="A57" s="60" t="s">
        <v>12</v>
      </c>
      <c r="B57" s="61"/>
      <c r="C57" s="22"/>
      <c r="D57" s="4">
        <f t="shared" ref="D57" si="71">SUM(D53:D56)</f>
        <v>8797312</v>
      </c>
      <c r="E57" s="34"/>
      <c r="F57" s="35"/>
      <c r="G57" s="5">
        <f t="shared" ref="G57" si="72">SUM(G53:G56)</f>
        <v>173453.826</v>
      </c>
      <c r="H57" s="31">
        <f t="shared" si="3"/>
        <v>8970765.8259999994</v>
      </c>
      <c r="I57" s="32">
        <f t="shared" ref="I57" si="73">SUM(I53:I56)</f>
        <v>0</v>
      </c>
      <c r="J57" s="36">
        <f t="shared" si="2"/>
        <v>8970765.8259999994</v>
      </c>
    </row>
    <row r="58" spans="1:13" ht="13.5" thickBot="1" x14ac:dyDescent="0.35">
      <c r="A58" s="62" t="s">
        <v>13</v>
      </c>
      <c r="B58" s="63"/>
      <c r="C58" s="7"/>
      <c r="D58" s="8">
        <f>D12+D17+D22+D27+D32+D37+D42+D47+D52+D57</f>
        <v>108500000</v>
      </c>
      <c r="E58" s="8"/>
      <c r="F58" s="8"/>
      <c r="G58" s="8">
        <f t="shared" ref="G58:J58" si="74">G12+G17+G22+G27+G32+G37+G42+G47+G52+G57</f>
        <v>22462215.339200001</v>
      </c>
      <c r="H58" s="8">
        <f t="shared" si="74"/>
        <v>130962215.33920002</v>
      </c>
      <c r="I58" s="8">
        <f t="shared" si="74"/>
        <v>0</v>
      </c>
      <c r="J58" s="8">
        <f t="shared" si="74"/>
        <v>130962215.33920002</v>
      </c>
      <c r="L58" s="28"/>
      <c r="M58" s="28"/>
    </row>
  </sheetData>
  <mergeCells count="36">
    <mergeCell ref="A57:B57"/>
    <mergeCell ref="A58:B58"/>
    <mergeCell ref="A42:B42"/>
    <mergeCell ref="A43:A46"/>
    <mergeCell ref="A47:B47"/>
    <mergeCell ref="A48:A51"/>
    <mergeCell ref="A52:B52"/>
    <mergeCell ref="A53:A56"/>
    <mergeCell ref="I5:I6"/>
    <mergeCell ref="J5:J7"/>
    <mergeCell ref="A6:A7"/>
    <mergeCell ref="B6:B7"/>
    <mergeCell ref="A38:A41"/>
    <mergeCell ref="A12:B12"/>
    <mergeCell ref="A13:A16"/>
    <mergeCell ref="A17:B17"/>
    <mergeCell ref="A18:A21"/>
    <mergeCell ref="A22:B22"/>
    <mergeCell ref="A23:A26"/>
    <mergeCell ref="A27:B27"/>
    <mergeCell ref="A28:A31"/>
    <mergeCell ref="A32:B32"/>
    <mergeCell ref="A33:A36"/>
    <mergeCell ref="A37:B37"/>
    <mergeCell ref="A8:A11"/>
    <mergeCell ref="A1:H1"/>
    <mergeCell ref="A2:H2"/>
    <mergeCell ref="A3:H3"/>
    <mergeCell ref="A4:H4"/>
    <mergeCell ref="A5:B5"/>
    <mergeCell ref="C5:C7"/>
    <mergeCell ref="D5:D7"/>
    <mergeCell ref="E5:E6"/>
    <mergeCell ref="F5:F6"/>
    <mergeCell ref="G5:G7"/>
    <mergeCell ref="H5:H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108,5 MFt</vt:lpstr>
    </vt:vector>
  </TitlesOfParts>
  <Company>OTP Bank 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ForgacsG</dc:creator>
  <cp:lastModifiedBy>Mezei Orsolya</cp:lastModifiedBy>
  <cp:lastPrinted>2016-09-28T06:17:14Z</cp:lastPrinted>
  <dcterms:created xsi:type="dcterms:W3CDTF">2005-07-05T14:39:02Z</dcterms:created>
  <dcterms:modified xsi:type="dcterms:W3CDTF">2026-03-02T13:43:29Z</dcterms:modified>
</cp:coreProperties>
</file>