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P:\1_ÖNKORMÁNYZAT\2026\Közérdekű adatigénylés 2026\Takács Borbála\Önkormányzati ingatlanok\"/>
    </mc:Choice>
  </mc:AlternateContent>
  <xr:revisionPtr revIDLastSave="0" documentId="8_{49C12A25-C9BB-4503-9F3F-86BFFD561B15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Munka1" sheetId="1" r:id="rId1"/>
  </sheets>
  <definedNames>
    <definedName name="_xlnm._FilterDatabase" localSheetId="0" hidden="1">Munka1!$A$2:$V$66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2" i="1" l="1"/>
  <c r="K17" i="1"/>
  <c r="J17" i="1"/>
  <c r="I17" i="1"/>
  <c r="H17" i="1"/>
  <c r="K10" i="1"/>
  <c r="I10" i="1"/>
  <c r="J10" i="1"/>
  <c r="K8" i="1"/>
  <c r="J8" i="1"/>
  <c r="I8" i="1"/>
  <c r="H8" i="1"/>
  <c r="K28" i="1"/>
  <c r="J28" i="1"/>
  <c r="I28" i="1"/>
  <c r="H26" i="1" l="1"/>
  <c r="I38" i="1"/>
  <c r="I40" i="1"/>
  <c r="K30" i="1"/>
  <c r="I34" i="1"/>
  <c r="I61" i="1"/>
  <c r="J11" i="1"/>
  <c r="I18" i="1"/>
  <c r="I19" i="1"/>
  <c r="J53" i="1"/>
  <c r="J52" i="1"/>
  <c r="I39" i="1" l="1"/>
  <c r="H39" i="1"/>
  <c r="K35" i="1"/>
  <c r="J35" i="1"/>
  <c r="I35" i="1"/>
  <c r="H35" i="1"/>
  <c r="H28" i="1"/>
  <c r="I37" i="1"/>
  <c r="J37" i="1"/>
  <c r="H37" i="1"/>
  <c r="H25" i="1"/>
  <c r="I25" i="1"/>
  <c r="J25" i="1"/>
  <c r="K25" i="1"/>
</calcChain>
</file>

<file path=xl/sharedStrings.xml><?xml version="1.0" encoding="utf-8"?>
<sst xmlns="http://schemas.openxmlformats.org/spreadsheetml/2006/main" count="421" uniqueCount="266">
  <si>
    <t>Kemper Antalné</t>
  </si>
  <si>
    <t>Ritzl János</t>
  </si>
  <si>
    <t>Táltos 2003 Kft</t>
  </si>
  <si>
    <t>Hansághyné K Katalin</t>
  </si>
  <si>
    <t>Gábor Ivett</t>
  </si>
  <si>
    <t>Maros Kft</t>
  </si>
  <si>
    <t>Ógel Józsefné</t>
  </si>
  <si>
    <t>Zoller Tamás</t>
  </si>
  <si>
    <t>Halápi Károlyné</t>
  </si>
  <si>
    <t>Kiss Istvánné</t>
  </si>
  <si>
    <t>Rottárné V. Márta</t>
  </si>
  <si>
    <t>Balázs Sarolta</t>
  </si>
  <si>
    <t>Elmű-émász</t>
  </si>
  <si>
    <t>Ponikliné Bujtás Csilla</t>
  </si>
  <si>
    <t>Bali-Vali Kft.</t>
  </si>
  <si>
    <t>Cím</t>
  </si>
  <si>
    <t>Hrsz</t>
  </si>
  <si>
    <t>m2</t>
  </si>
  <si>
    <t>Név</t>
  </si>
  <si>
    <t>Nagymaros, 1393/8 hrsz</t>
  </si>
  <si>
    <t>garázs földterület bérlet</t>
  </si>
  <si>
    <t>15 m2</t>
  </si>
  <si>
    <t>2626 Nagymaros, Német u. 35.</t>
  </si>
  <si>
    <t>2626 Nagymaros, Szálloda u. 2/b.</t>
  </si>
  <si>
    <t>lakásbérlet</t>
  </si>
  <si>
    <t>2626 Nagymaros, Király u. 15.</t>
  </si>
  <si>
    <t>2626 Nagymaros, Fehérhegy u. 14.</t>
  </si>
  <si>
    <t>Nagymaros, 659 hrsz</t>
  </si>
  <si>
    <t>2626 Nagymaros, Szálloda u. 2/a.</t>
  </si>
  <si>
    <t>2626 Nagymaros, Szálloda u. 4/a.</t>
  </si>
  <si>
    <t>Nagymaros, 1307/A/2 hrsz</t>
  </si>
  <si>
    <t>Nagymaros, 2602/5 hrsz</t>
  </si>
  <si>
    <t>Nagymaros, 1997 hrsz</t>
  </si>
  <si>
    <t>80 m2</t>
  </si>
  <si>
    <t>Bótz Péter</t>
  </si>
  <si>
    <t>kenukölcsönző</t>
  </si>
  <si>
    <t>Nagymaros, 1879/5 hrsz</t>
  </si>
  <si>
    <t>150 m2</t>
  </si>
  <si>
    <t>Nagymaros 1456/10/B és 1456/10/C hrsz</t>
  </si>
  <si>
    <t>60 m2</t>
  </si>
  <si>
    <t>Nagymaros 1456/10/D</t>
  </si>
  <si>
    <t>30 m2</t>
  </si>
  <si>
    <t>Balázs Zsolt</t>
  </si>
  <si>
    <t xml:space="preserve">trafik </t>
  </si>
  <si>
    <t>Nagymaros, 752 hrsz</t>
  </si>
  <si>
    <t>79 m2</t>
  </si>
  <si>
    <t>Carassist Kft.</t>
  </si>
  <si>
    <t>2626 Nagymaros, Csillag u. 4.</t>
  </si>
  <si>
    <t>25,22 m2</t>
  </si>
  <si>
    <t>irodai tevékenység</t>
  </si>
  <si>
    <t>Ceglédi Tankerületi Központ</t>
  </si>
  <si>
    <t>293,98 m2</t>
  </si>
  <si>
    <t xml:space="preserve">Cross-Inergy </t>
  </si>
  <si>
    <t>48,17 m2</t>
  </si>
  <si>
    <t>Nagymaros, Kittenberger K. u.</t>
  </si>
  <si>
    <t>Nagymaros, 10753/1 hrsz</t>
  </si>
  <si>
    <t>18 m2</t>
  </si>
  <si>
    <t>Elmű Nyrt.</t>
  </si>
  <si>
    <t>villamos energia közszolgáltatás</t>
  </si>
  <si>
    <t>17,7 m2</t>
  </si>
  <si>
    <t>2626 Nagymaros, Fő tér 14.</t>
  </si>
  <si>
    <t>Nagymaros, 1843 hrsz</t>
  </si>
  <si>
    <t>ügyfélszolgálati iroda</t>
  </si>
  <si>
    <t>Nagymaros, 1954/4 hrsz</t>
  </si>
  <si>
    <t>telefonközpont</t>
  </si>
  <si>
    <t>94 m2</t>
  </si>
  <si>
    <t>2626 Nagymaros, Fő tér 5.</t>
  </si>
  <si>
    <t>Juraschek István</t>
  </si>
  <si>
    <t>2626 Nagymaros, Szálloda u. 8/b.</t>
  </si>
  <si>
    <t>112 m2</t>
  </si>
  <si>
    <t>Marosnet Kft/Kalásznet Kft./Telekom</t>
  </si>
  <si>
    <t>Nagymaros, 1936 hrsz</t>
  </si>
  <si>
    <t>10 m2</t>
  </si>
  <si>
    <t xml:space="preserve">2626 Nagymaros, Fő tér 5. </t>
  </si>
  <si>
    <t>Kis Réka</t>
  </si>
  <si>
    <t>Szerződés kelte</t>
  </si>
  <si>
    <t>Megnevezés</t>
  </si>
  <si>
    <t>KMES-Energetikai Kft.</t>
  </si>
  <si>
    <t>Kurczbacher Mihályné</t>
  </si>
  <si>
    <t>125 m2</t>
  </si>
  <si>
    <t>Nagymaros, 2610 hrsz</t>
  </si>
  <si>
    <t>Lakatos Tiborné</t>
  </si>
  <si>
    <t>2626 Nagymaros, Szálloda u. 8/a.</t>
  </si>
  <si>
    <t>Lionfor</t>
  </si>
  <si>
    <t>184 m2</t>
  </si>
  <si>
    <t>vagyonvédelmi tev.</t>
  </si>
  <si>
    <t>Magyar Telekom Nyrt.</t>
  </si>
  <si>
    <t>Nagymaros, 2602/4 hrsz</t>
  </si>
  <si>
    <t>távközlési berendezések elhelyezése</t>
  </si>
  <si>
    <t>Nagymaros, 2602/9 hrsz</t>
  </si>
  <si>
    <t>Nagymaros, 60 hrsz</t>
  </si>
  <si>
    <t>Nagymaros, 16401/3 hrsz</t>
  </si>
  <si>
    <t>(Maros Trend Kft.) Maros Útépítő Kft.</t>
  </si>
  <si>
    <t>telephely munkagépek tárolására</t>
  </si>
  <si>
    <t>Mravik József Istvánné</t>
  </si>
  <si>
    <t>42 m2</t>
  </si>
  <si>
    <t>Nagymaros 659/A/3</t>
  </si>
  <si>
    <t>Mester Dávid</t>
  </si>
  <si>
    <t>2626 Nagymaros, Szálloda u. 6/a.</t>
  </si>
  <si>
    <t>Mester Péter</t>
  </si>
  <si>
    <t>2931 m2</t>
  </si>
  <si>
    <t>Nagymaros 11238 hrsz</t>
  </si>
  <si>
    <t>Nagymarosi Motorcsónak Sportegyesület</t>
  </si>
  <si>
    <t>Nagymaros 1879/5 hrsz</t>
  </si>
  <si>
    <t>2205m2  (2017.06.01-től 2906 m2)</t>
  </si>
  <si>
    <t>Nagymaros 1857/2 hrsz</t>
  </si>
  <si>
    <t>Vendéglátóipari egység (Halas)</t>
  </si>
  <si>
    <t>35 m2</t>
  </si>
  <si>
    <t>300 m2</t>
  </si>
  <si>
    <t>2626 Nagymaros, Szálloda u. 4/b.</t>
  </si>
  <si>
    <t>2627 Nagymaros, Szálloda u. 6/b.</t>
  </si>
  <si>
    <t>Pozsgai György</t>
  </si>
  <si>
    <t>Flamich Rezső/Újháziné Kelemen Magdolna</t>
  </si>
  <si>
    <t>Varga Tiborné</t>
  </si>
  <si>
    <t>VéNégy Dunakanyar Kft.</t>
  </si>
  <si>
    <t>152 m2</t>
  </si>
  <si>
    <t>2019.04.01 től évente  04-09 hónapok</t>
  </si>
  <si>
    <t>2626 Nagymaros, Gesztenye sor</t>
  </si>
  <si>
    <t>2627 Nagymaros, Gesztenye sor</t>
  </si>
  <si>
    <t>Zoller Gábor</t>
  </si>
  <si>
    <t>134 m2</t>
  </si>
  <si>
    <t>garázs, raktár</t>
  </si>
  <si>
    <t>Zöld-Híd B.I.G.G. Nkft.</t>
  </si>
  <si>
    <t>1200 m2</t>
  </si>
  <si>
    <t>Nagymaros, 1455/4 hrsz</t>
  </si>
  <si>
    <t>2626 Nagymaros, Német u. 28.</t>
  </si>
  <si>
    <t>Nagymaros, 60 hrsz.</t>
  </si>
  <si>
    <t>547 m2</t>
  </si>
  <si>
    <t>Villányi Sándor (VILL XXI Bt.)</t>
  </si>
  <si>
    <t>83,44 m2</t>
  </si>
  <si>
    <t>44,11 m2</t>
  </si>
  <si>
    <t>kerékpárműhely</t>
  </si>
  <si>
    <t>hulladékgazdálkodás</t>
  </si>
  <si>
    <t>2016. évi díj hónapra vetítve</t>
  </si>
  <si>
    <t>2017. évi díj hónapra vetítve</t>
  </si>
  <si>
    <t>2018. évi díj hónapra vetítve</t>
  </si>
  <si>
    <t>2019. évi díj hónapra vetítve</t>
  </si>
  <si>
    <t>113 m2</t>
  </si>
  <si>
    <t>5344 m2</t>
  </si>
  <si>
    <t>2626 Nagymaros, Rákóczi u. 37.</t>
  </si>
  <si>
    <t>Nagymaros 1456/10/A</t>
  </si>
  <si>
    <t>2020. évi díj hónapra vetítve</t>
  </si>
  <si>
    <t>2021. évi díj hónapra vetítve</t>
  </si>
  <si>
    <t>2022. évi díj hónapra vetítve</t>
  </si>
  <si>
    <t>2023. évi díj hónapra vetítve</t>
  </si>
  <si>
    <t>eladva</t>
  </si>
  <si>
    <t>rendőrlakás</t>
  </si>
  <si>
    <t>112m2</t>
  </si>
  <si>
    <t>raktár</t>
  </si>
  <si>
    <t xml:space="preserve">eladva  </t>
  </si>
  <si>
    <t>Nagymaros, Váci u.49.</t>
  </si>
  <si>
    <t>Bali-Vali Kft</t>
  </si>
  <si>
    <t>2626 Nagymaros, Fehérhegy 67.</t>
  </si>
  <si>
    <t>Altrum Castrum Bor-Só</t>
  </si>
  <si>
    <t>2626 Nagymaros, Fő tér 16.</t>
  </si>
  <si>
    <t xml:space="preserve">zöldséges földterületbérlet </t>
  </si>
  <si>
    <t>megszűnt</t>
  </si>
  <si>
    <t>Csernus István/Istvánné</t>
  </si>
  <si>
    <t>2626 Nagymaros,Papkert</t>
  </si>
  <si>
    <t>2626 Nagymaros, Váci u.49.</t>
  </si>
  <si>
    <t xml:space="preserve">2626 Nagymaros , Magyar u 1. </t>
  </si>
  <si>
    <t xml:space="preserve">elhunyt </t>
  </si>
  <si>
    <t xml:space="preserve">Vendéglátóipari egység terasza(Panoráma földterületbérlet </t>
  </si>
  <si>
    <t xml:space="preserve">megszűnt </t>
  </si>
  <si>
    <t>áthelyezve Csillag u.4.</t>
  </si>
  <si>
    <t>gépkocsibeálló földterületbérlet</t>
  </si>
  <si>
    <t xml:space="preserve">átadva ingyenes használatra </t>
  </si>
  <si>
    <t xml:space="preserve">2626Nagymaros,Hunyadi sétány </t>
  </si>
  <si>
    <t>2626 Nagymaros, Szálloda u.</t>
  </si>
  <si>
    <t xml:space="preserve">megszűnt  </t>
  </si>
  <si>
    <t xml:space="preserve">gyümölcsös földterület </t>
  </si>
  <si>
    <t>2626 Nagymaros, Váci u.</t>
  </si>
  <si>
    <t xml:space="preserve">elhunyt átadva élettársnak </t>
  </si>
  <si>
    <t>Szabó Gyula</t>
  </si>
  <si>
    <t>köznevelési intézmény pedagógiai szakszolg.</t>
  </si>
  <si>
    <t>2003.11.28/2019.01.01</t>
  </si>
  <si>
    <t>Rudolf Erika/Rudi Trafik Bt</t>
  </si>
  <si>
    <t>2007.08.14/2022.06.30.</t>
  </si>
  <si>
    <t xml:space="preserve">Hegyes-tető Kft </t>
  </si>
  <si>
    <t>2019.05.01,.</t>
  </si>
  <si>
    <t>földterületbérlet</t>
  </si>
  <si>
    <t>2626 Nagymaros, Dézsma u.8/F</t>
  </si>
  <si>
    <t>Nagymaros,1275/1 hrsz</t>
  </si>
  <si>
    <t>40 m2</t>
  </si>
  <si>
    <t>2003.04.16/2009.06.22</t>
  </si>
  <si>
    <t>büfé kerthelyiség  közterülethasználat  6 hónapra/év</t>
  </si>
  <si>
    <t>2003.06.26/2015.08.28.</t>
  </si>
  <si>
    <t>Nagymaros,659/A/2 hrsz</t>
  </si>
  <si>
    <t>46,4 m2</t>
  </si>
  <si>
    <t>lakást cserélt</t>
  </si>
  <si>
    <t>2011.03.05/2017.07.19.</t>
  </si>
  <si>
    <t xml:space="preserve">motorcsónak tárolás, használati díj </t>
  </si>
  <si>
    <t>2017.11.01-2022.10.31. évente 04-10 hónapig</t>
  </si>
  <si>
    <t>2017.06.01-től évente 04-10 hónapig</t>
  </si>
  <si>
    <t>Panoráma terasz kerthelyiség /fagyizó/használata</t>
  </si>
  <si>
    <t>Mándli Gyula/Szente István (Döbrössy, Mándli)</t>
  </si>
  <si>
    <t xml:space="preserve">Pest Megyei Rendőrfőkapitányság </t>
  </si>
  <si>
    <t>P.D.H Fitter Kft</t>
  </si>
  <si>
    <t>bérleti díj raktár</t>
  </si>
  <si>
    <t>2626 Nagymaros, Vasút u.49./üzem/</t>
  </si>
  <si>
    <t>Ugrai Mária</t>
  </si>
  <si>
    <t>2626 Nagymaros, Fő tér 16-18</t>
  </si>
  <si>
    <t>1996.07.08/2012.06.01.</t>
  </si>
  <si>
    <t>16446 Ft/év</t>
  </si>
  <si>
    <t>16080 Ft/év</t>
  </si>
  <si>
    <t xml:space="preserve">lejárt szerződés </t>
  </si>
  <si>
    <t>Nagymaros,1844 hrsz</t>
  </si>
  <si>
    <t>75 m2</t>
  </si>
  <si>
    <t>borozó</t>
  </si>
  <si>
    <t>43,7m2</t>
  </si>
  <si>
    <t>2024. évi díj hónapra vetítve</t>
  </si>
  <si>
    <t>2025. évi díj hónapra vetítve</t>
  </si>
  <si>
    <t>2026. évi díj hónapra vetítve</t>
  </si>
  <si>
    <t>Mi Sulink Kft</t>
  </si>
  <si>
    <t xml:space="preserve">Nagymaros Rákóczi út </t>
  </si>
  <si>
    <t>iskola</t>
  </si>
  <si>
    <t>128+75 m2</t>
  </si>
  <si>
    <t>INVITEL/Digi</t>
  </si>
  <si>
    <t>Gulya József</t>
  </si>
  <si>
    <t>Sándor Tibor</t>
  </si>
  <si>
    <t>KIS-Nonóka</t>
  </si>
  <si>
    <t>Halas</t>
  </si>
  <si>
    <t>halas büfé</t>
  </si>
  <si>
    <t>lejárt</t>
  </si>
  <si>
    <t>Kovács Istvánné /László</t>
  </si>
  <si>
    <t>Döbrössi Csilla /Mándliné</t>
  </si>
  <si>
    <t>Maros Útépítő Kft</t>
  </si>
  <si>
    <t>Nagymaros 16401/3 hrsz</t>
  </si>
  <si>
    <t>Elhunyt üi alatt</t>
  </si>
  <si>
    <t>MVM Ingatlankezelő Kft</t>
  </si>
  <si>
    <t>Nagymaros Csillag u. 4</t>
  </si>
  <si>
    <t>Zeller Ferencné/ Pintér Istvánné</t>
  </si>
  <si>
    <t>2023.03.22.-2025.12.31</t>
  </si>
  <si>
    <t>2626 Nagymaros Árpád u. 1/a</t>
  </si>
  <si>
    <t>2626 Nagymaros Nagyhenc dűló 11664</t>
  </si>
  <si>
    <t>Nagymaros Rákóczi út 37</t>
  </si>
  <si>
    <t>műhely</t>
  </si>
  <si>
    <t>2626 Nagymaros Elsővölgy út 19</t>
  </si>
  <si>
    <t>2626 Nagymaros, Csokonai utca 5.</t>
  </si>
  <si>
    <t>kézilabda pálya mellett</t>
  </si>
  <si>
    <t>Nem fizetnek bérleti díjat</t>
  </si>
  <si>
    <t>Nagymarosi kSE</t>
  </si>
  <si>
    <t>2015.04.01-2035.03.31</t>
  </si>
  <si>
    <t>térítésmentes átadás, rezsidíjat fizet</t>
  </si>
  <si>
    <t>2626 Nagymaros, Váci u 49.</t>
  </si>
  <si>
    <t>1879/4 hrsz ,1879/5 hrsz klubhelyiség, csónaktároló,lakás</t>
  </si>
  <si>
    <t>Nagymarosi Kajakpóló SE</t>
  </si>
  <si>
    <t>Mátyás étkezde Nonprofit Kft</t>
  </si>
  <si>
    <t>2014.05.13-határozatlan</t>
  </si>
  <si>
    <t>térítésmentes átadás</t>
  </si>
  <si>
    <t>konyha és étterem</t>
  </si>
  <si>
    <t xml:space="preserve">Nagymaros,Magyar u24.1940 hrsz,1165 m2 </t>
  </si>
  <si>
    <t>Sigil-Maros Műv.Ker.és Szolg.Nonprofit Kft</t>
  </si>
  <si>
    <t>2014.03.31-határozatlan</t>
  </si>
  <si>
    <t>2626 Nagymaros, Váci u.21.</t>
  </si>
  <si>
    <t>1856 hrsz, 669 m2</t>
  </si>
  <si>
    <t>Német Nemzetiségi Önk.Tájház</t>
  </si>
  <si>
    <t>2015.07.11-határozatlan</t>
  </si>
  <si>
    <t>2626 Nagymaros, Nyár u.2.</t>
  </si>
  <si>
    <t>1753 hrsz,593 m2</t>
  </si>
  <si>
    <t>Önkéntes Tűzoltók</t>
  </si>
  <si>
    <t>2626 Nagymaros, Vasút u.</t>
  </si>
  <si>
    <t>Makrai Tímea</t>
  </si>
  <si>
    <t>2626 Nagymaros, Fehérhegy u. 14</t>
  </si>
  <si>
    <t>szociális lakás</t>
  </si>
  <si>
    <t>testületi határozat 2019.07.01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</si>
</sst>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#,##0\ &quot;Ft&quot;;[Red]\-#,##0\ &quot;Ft&quot;"/>
    <numFmt numFmtId="164" formatCode="#,##0\ &quot;Ft&quot;"/>
  </numFmts>
  <fonts count="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" fillId="0" borderId="0" xfId="0" applyFont="1" applyAlignment="1">
      <alignment horizontal="center" vertical="center" wrapText="1"/>
    </xf>
    <xf numFmtId="164" fontId="3" fillId="0" borderId="1" xfId="0" applyNumberFormat="1" applyFont="1" applyBorder="1"/>
    <xf numFmtId="0" fontId="0" fillId="0" borderId="1" xfId="0" applyBorder="1"/>
    <xf numFmtId="0" fontId="0" fillId="0" borderId="1" xfId="0" applyBorder="1" applyAlignment="1">
      <alignment wrapText="1"/>
    </xf>
    <xf numFmtId="0" fontId="3" fillId="0" borderId="1" xfId="0" applyFont="1" applyBorder="1" applyAlignment="1">
      <alignment wrapText="1"/>
    </xf>
    <xf numFmtId="14" fontId="0" fillId="0" borderId="1" xfId="0" applyNumberFormat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164" fontId="0" fillId="0" borderId="1" xfId="0" applyNumberFormat="1" applyBorder="1"/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7" fontId="0" fillId="0" borderId="1" xfId="0" applyNumberFormat="1" applyBorder="1" applyAlignment="1">
      <alignment wrapText="1"/>
    </xf>
    <xf numFmtId="164" fontId="0" fillId="0" borderId="1" xfId="0" applyNumberFormat="1" applyBorder="1" applyAlignment="1">
      <alignment wrapText="1"/>
    </xf>
    <xf numFmtId="164" fontId="0" fillId="0" borderId="1" xfId="0" applyNumberFormat="1" applyBorder="1" applyAlignment="1">
      <alignment horizontal="center"/>
    </xf>
    <xf numFmtId="14" fontId="3" fillId="0" borderId="1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wrapText="1"/>
    </xf>
    <xf numFmtId="0" fontId="0" fillId="0" borderId="2" xfId="0" applyBorder="1"/>
    <xf numFmtId="0" fontId="0" fillId="0" borderId="2" xfId="0" applyBorder="1" applyAlignment="1">
      <alignment wrapText="1"/>
    </xf>
    <xf numFmtId="14" fontId="0" fillId="0" borderId="2" xfId="0" applyNumberFormat="1" applyBorder="1" applyAlignment="1">
      <alignment horizontal="center" wrapText="1"/>
    </xf>
    <xf numFmtId="164" fontId="0" fillId="0" borderId="2" xfId="0" applyNumberFormat="1" applyBorder="1"/>
    <xf numFmtId="0" fontId="7" fillId="0" borderId="1" xfId="0" applyFont="1" applyBorder="1"/>
    <xf numFmtId="0" fontId="6" fillId="0" borderId="1" xfId="0" applyFont="1" applyBorder="1" applyAlignment="1">
      <alignment wrapText="1"/>
    </xf>
    <xf numFmtId="0" fontId="7" fillId="0" borderId="4" xfId="0" applyFont="1" applyBorder="1"/>
    <xf numFmtId="0" fontId="6" fillId="0" borderId="1" xfId="0" applyFont="1" applyBorder="1"/>
    <xf numFmtId="14" fontId="7" fillId="0" borderId="1" xfId="0" applyNumberFormat="1" applyFont="1" applyBorder="1"/>
    <xf numFmtId="0" fontId="6" fillId="0" borderId="1" xfId="0" applyFont="1" applyBorder="1" applyAlignment="1">
      <alignment horizontal="left" wrapText="1"/>
    </xf>
    <xf numFmtId="0" fontId="7" fillId="0" borderId="5" xfId="0" applyFont="1" applyBorder="1"/>
    <xf numFmtId="0" fontId="5" fillId="0" borderId="3" xfId="0" applyFont="1" applyBorder="1"/>
    <xf numFmtId="0" fontId="5" fillId="0" borderId="1" xfId="0" applyFont="1" applyBorder="1"/>
    <xf numFmtId="0" fontId="5" fillId="0" borderId="4" xfId="0" applyFont="1" applyBorder="1"/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78"/>
  <sheetViews>
    <sheetView tabSelected="1" topLeftCell="A2" zoomScale="80" zoomScaleNormal="80" workbookViewId="0">
      <pane ySplit="1" topLeftCell="A63" activePane="bottomLeft" state="frozen"/>
      <selection activeCell="A2" sqref="A2"/>
      <selection pane="bottomLeft" activeCell="B73" sqref="B73"/>
    </sheetView>
  </sheetViews>
  <sheetFormatPr defaultRowHeight="14.5" x14ac:dyDescent="0.35"/>
  <cols>
    <col min="1" max="1" width="29.7265625" style="1" customWidth="1"/>
    <col min="2" max="2" width="39.1796875" customWidth="1"/>
    <col min="3" max="3" width="24.7265625" style="1" bestFit="1" customWidth="1"/>
    <col min="4" max="4" width="10.453125" style="1" bestFit="1" customWidth="1"/>
    <col min="5" max="5" width="9.1796875" hidden="1" customWidth="1"/>
    <col min="6" max="6" width="12.26953125" style="2" customWidth="1"/>
    <col min="7" max="7" width="20.26953125" style="1" customWidth="1"/>
    <col min="8" max="12" width="12.7265625" customWidth="1"/>
    <col min="13" max="13" width="11.81640625" customWidth="1"/>
    <col min="14" max="14" width="13.453125" customWidth="1"/>
    <col min="15" max="15" width="15" bestFit="1" customWidth="1"/>
    <col min="16" max="16" width="12.81640625" bestFit="1" customWidth="1"/>
    <col min="17" max="17" width="12.1796875" bestFit="1" customWidth="1"/>
    <col min="18" max="18" width="10.54296875" bestFit="1" customWidth="1"/>
    <col min="19" max="244" width="8.81640625"/>
    <col min="245" max="245" width="9.7265625" customWidth="1"/>
    <col min="246" max="247" width="11.1796875" customWidth="1"/>
    <col min="248" max="248" width="10.81640625" customWidth="1"/>
    <col min="249" max="250" width="12.1796875" customWidth="1"/>
    <col min="251" max="251" width="12" customWidth="1"/>
    <col min="252" max="252" width="15.1796875" customWidth="1"/>
    <col min="253" max="253" width="11.453125" bestFit="1" customWidth="1"/>
    <col min="254" max="254" width="11.54296875" customWidth="1"/>
    <col min="255" max="255" width="8.81640625"/>
    <col min="256" max="256" width="12.81640625" customWidth="1"/>
    <col min="257" max="257" width="11.453125" bestFit="1" customWidth="1"/>
    <col min="258" max="258" width="11.1796875" customWidth="1"/>
    <col min="259" max="259" width="14.54296875" customWidth="1"/>
    <col min="260" max="260" width="12.453125" customWidth="1"/>
    <col min="261" max="500" width="8.81640625"/>
    <col min="501" max="501" width="9.7265625" customWidth="1"/>
    <col min="502" max="503" width="11.1796875" customWidth="1"/>
    <col min="504" max="504" width="10.81640625" customWidth="1"/>
    <col min="505" max="506" width="12.1796875" customWidth="1"/>
    <col min="507" max="507" width="12" customWidth="1"/>
    <col min="508" max="508" width="15.1796875" customWidth="1"/>
    <col min="509" max="509" width="11.453125" bestFit="1" customWidth="1"/>
    <col min="510" max="510" width="11.54296875" customWidth="1"/>
    <col min="511" max="511" width="8.81640625"/>
    <col min="512" max="512" width="12.81640625" customWidth="1"/>
    <col min="513" max="513" width="11.453125" bestFit="1" customWidth="1"/>
    <col min="514" max="514" width="11.1796875" customWidth="1"/>
    <col min="515" max="515" width="14.54296875" customWidth="1"/>
    <col min="516" max="516" width="12.453125" customWidth="1"/>
    <col min="517" max="756" width="8.81640625"/>
    <col min="757" max="757" width="9.7265625" customWidth="1"/>
    <col min="758" max="759" width="11.1796875" customWidth="1"/>
    <col min="760" max="760" width="10.81640625" customWidth="1"/>
    <col min="761" max="762" width="12.1796875" customWidth="1"/>
    <col min="763" max="763" width="12" customWidth="1"/>
    <col min="764" max="764" width="15.1796875" customWidth="1"/>
    <col min="765" max="765" width="11.453125" bestFit="1" customWidth="1"/>
    <col min="766" max="766" width="11.54296875" customWidth="1"/>
    <col min="767" max="767" width="8.81640625"/>
    <col min="768" max="768" width="12.81640625" customWidth="1"/>
    <col min="769" max="769" width="11.453125" bestFit="1" customWidth="1"/>
    <col min="770" max="770" width="11.1796875" customWidth="1"/>
    <col min="771" max="771" width="14.54296875" customWidth="1"/>
    <col min="772" max="772" width="12.453125" customWidth="1"/>
    <col min="773" max="1012" width="8.81640625"/>
    <col min="1013" max="1013" width="9.7265625" customWidth="1"/>
    <col min="1014" max="1015" width="11.1796875" customWidth="1"/>
    <col min="1016" max="1016" width="10.81640625" customWidth="1"/>
    <col min="1017" max="1018" width="12.1796875" customWidth="1"/>
    <col min="1019" max="1019" width="12" customWidth="1"/>
    <col min="1020" max="1020" width="15.1796875" customWidth="1"/>
    <col min="1021" max="1021" width="11.453125" bestFit="1" customWidth="1"/>
    <col min="1022" max="1022" width="11.54296875" customWidth="1"/>
    <col min="1023" max="1023" width="8.81640625"/>
    <col min="1024" max="1024" width="12.81640625" customWidth="1"/>
    <col min="1025" max="1025" width="11.453125" bestFit="1" customWidth="1"/>
    <col min="1026" max="1026" width="11.1796875" customWidth="1"/>
    <col min="1027" max="1027" width="14.54296875" customWidth="1"/>
    <col min="1028" max="1028" width="12.453125" customWidth="1"/>
    <col min="1029" max="1268" width="8.81640625"/>
    <col min="1269" max="1269" width="9.7265625" customWidth="1"/>
    <col min="1270" max="1271" width="11.1796875" customWidth="1"/>
    <col min="1272" max="1272" width="10.81640625" customWidth="1"/>
    <col min="1273" max="1274" width="12.1796875" customWidth="1"/>
    <col min="1275" max="1275" width="12" customWidth="1"/>
    <col min="1276" max="1276" width="15.1796875" customWidth="1"/>
    <col min="1277" max="1277" width="11.453125" bestFit="1" customWidth="1"/>
    <col min="1278" max="1278" width="11.54296875" customWidth="1"/>
    <col min="1279" max="1279" width="8.81640625"/>
    <col min="1280" max="1280" width="12.81640625" customWidth="1"/>
    <col min="1281" max="1281" width="11.453125" bestFit="1" customWidth="1"/>
    <col min="1282" max="1282" width="11.1796875" customWidth="1"/>
    <col min="1283" max="1283" width="14.54296875" customWidth="1"/>
    <col min="1284" max="1284" width="12.453125" customWidth="1"/>
    <col min="1285" max="1524" width="8.81640625"/>
    <col min="1525" max="1525" width="9.7265625" customWidth="1"/>
    <col min="1526" max="1527" width="11.1796875" customWidth="1"/>
    <col min="1528" max="1528" width="10.81640625" customWidth="1"/>
    <col min="1529" max="1530" width="12.1796875" customWidth="1"/>
    <col min="1531" max="1531" width="12" customWidth="1"/>
    <col min="1532" max="1532" width="15.1796875" customWidth="1"/>
    <col min="1533" max="1533" width="11.453125" bestFit="1" customWidth="1"/>
    <col min="1534" max="1534" width="11.54296875" customWidth="1"/>
    <col min="1535" max="1535" width="8.81640625"/>
    <col min="1536" max="1536" width="12.81640625" customWidth="1"/>
    <col min="1537" max="1537" width="11.453125" bestFit="1" customWidth="1"/>
    <col min="1538" max="1538" width="11.1796875" customWidth="1"/>
    <col min="1539" max="1539" width="14.54296875" customWidth="1"/>
    <col min="1540" max="1540" width="12.453125" customWidth="1"/>
    <col min="1541" max="1780" width="8.81640625"/>
    <col min="1781" max="1781" width="9.7265625" customWidth="1"/>
    <col min="1782" max="1783" width="11.1796875" customWidth="1"/>
    <col min="1784" max="1784" width="10.81640625" customWidth="1"/>
    <col min="1785" max="1786" width="12.1796875" customWidth="1"/>
    <col min="1787" max="1787" width="12" customWidth="1"/>
    <col min="1788" max="1788" width="15.1796875" customWidth="1"/>
    <col min="1789" max="1789" width="11.453125" bestFit="1" customWidth="1"/>
    <col min="1790" max="1790" width="11.54296875" customWidth="1"/>
    <col min="1791" max="1791" width="8.81640625"/>
    <col min="1792" max="1792" width="12.81640625" customWidth="1"/>
    <col min="1793" max="1793" width="11.453125" bestFit="1" customWidth="1"/>
    <col min="1794" max="1794" width="11.1796875" customWidth="1"/>
    <col min="1795" max="1795" width="14.54296875" customWidth="1"/>
    <col min="1796" max="1796" width="12.453125" customWidth="1"/>
    <col min="1797" max="2036" width="8.81640625"/>
    <col min="2037" max="2037" width="9.7265625" customWidth="1"/>
    <col min="2038" max="2039" width="11.1796875" customWidth="1"/>
    <col min="2040" max="2040" width="10.81640625" customWidth="1"/>
    <col min="2041" max="2042" width="12.1796875" customWidth="1"/>
    <col min="2043" max="2043" width="12" customWidth="1"/>
    <col min="2044" max="2044" width="15.1796875" customWidth="1"/>
    <col min="2045" max="2045" width="11.453125" bestFit="1" customWidth="1"/>
    <col min="2046" max="2046" width="11.54296875" customWidth="1"/>
    <col min="2047" max="2047" width="8.81640625"/>
    <col min="2048" max="2048" width="12.81640625" customWidth="1"/>
    <col min="2049" max="2049" width="11.453125" bestFit="1" customWidth="1"/>
    <col min="2050" max="2050" width="11.1796875" customWidth="1"/>
    <col min="2051" max="2051" width="14.54296875" customWidth="1"/>
    <col min="2052" max="2052" width="12.453125" customWidth="1"/>
    <col min="2053" max="2292" width="8.81640625"/>
    <col min="2293" max="2293" width="9.7265625" customWidth="1"/>
    <col min="2294" max="2295" width="11.1796875" customWidth="1"/>
    <col min="2296" max="2296" width="10.81640625" customWidth="1"/>
    <col min="2297" max="2298" width="12.1796875" customWidth="1"/>
    <col min="2299" max="2299" width="12" customWidth="1"/>
    <col min="2300" max="2300" width="15.1796875" customWidth="1"/>
    <col min="2301" max="2301" width="11.453125" bestFit="1" customWidth="1"/>
    <col min="2302" max="2302" width="11.54296875" customWidth="1"/>
    <col min="2303" max="2303" width="8.81640625"/>
    <col min="2304" max="2304" width="12.81640625" customWidth="1"/>
    <col min="2305" max="2305" width="11.453125" bestFit="1" customWidth="1"/>
    <col min="2306" max="2306" width="11.1796875" customWidth="1"/>
    <col min="2307" max="2307" width="14.54296875" customWidth="1"/>
    <col min="2308" max="2308" width="12.453125" customWidth="1"/>
    <col min="2309" max="2548" width="8.81640625"/>
    <col min="2549" max="2549" width="9.7265625" customWidth="1"/>
    <col min="2550" max="2551" width="11.1796875" customWidth="1"/>
    <col min="2552" max="2552" width="10.81640625" customWidth="1"/>
    <col min="2553" max="2554" width="12.1796875" customWidth="1"/>
    <col min="2555" max="2555" width="12" customWidth="1"/>
    <col min="2556" max="2556" width="15.1796875" customWidth="1"/>
    <col min="2557" max="2557" width="11.453125" bestFit="1" customWidth="1"/>
    <col min="2558" max="2558" width="11.54296875" customWidth="1"/>
    <col min="2559" max="2559" width="8.81640625"/>
    <col min="2560" max="2560" width="12.81640625" customWidth="1"/>
    <col min="2561" max="2561" width="11.453125" bestFit="1" customWidth="1"/>
    <col min="2562" max="2562" width="11.1796875" customWidth="1"/>
    <col min="2563" max="2563" width="14.54296875" customWidth="1"/>
    <col min="2564" max="2564" width="12.453125" customWidth="1"/>
    <col min="2565" max="2804" width="8.81640625"/>
    <col min="2805" max="2805" width="9.7265625" customWidth="1"/>
    <col min="2806" max="2807" width="11.1796875" customWidth="1"/>
    <col min="2808" max="2808" width="10.81640625" customWidth="1"/>
    <col min="2809" max="2810" width="12.1796875" customWidth="1"/>
    <col min="2811" max="2811" width="12" customWidth="1"/>
    <col min="2812" max="2812" width="15.1796875" customWidth="1"/>
    <col min="2813" max="2813" width="11.453125" bestFit="1" customWidth="1"/>
    <col min="2814" max="2814" width="11.54296875" customWidth="1"/>
    <col min="2815" max="2815" width="8.81640625"/>
    <col min="2816" max="2816" width="12.81640625" customWidth="1"/>
    <col min="2817" max="2817" width="11.453125" bestFit="1" customWidth="1"/>
    <col min="2818" max="2818" width="11.1796875" customWidth="1"/>
    <col min="2819" max="2819" width="14.54296875" customWidth="1"/>
    <col min="2820" max="2820" width="12.453125" customWidth="1"/>
    <col min="2821" max="3060" width="8.81640625"/>
    <col min="3061" max="3061" width="9.7265625" customWidth="1"/>
    <col min="3062" max="3063" width="11.1796875" customWidth="1"/>
    <col min="3064" max="3064" width="10.81640625" customWidth="1"/>
    <col min="3065" max="3066" width="12.1796875" customWidth="1"/>
    <col min="3067" max="3067" width="12" customWidth="1"/>
    <col min="3068" max="3068" width="15.1796875" customWidth="1"/>
    <col min="3069" max="3069" width="11.453125" bestFit="1" customWidth="1"/>
    <col min="3070" max="3070" width="11.54296875" customWidth="1"/>
    <col min="3071" max="3071" width="8.81640625"/>
    <col min="3072" max="3072" width="12.81640625" customWidth="1"/>
    <col min="3073" max="3073" width="11.453125" bestFit="1" customWidth="1"/>
    <col min="3074" max="3074" width="11.1796875" customWidth="1"/>
    <col min="3075" max="3075" width="14.54296875" customWidth="1"/>
    <col min="3076" max="3076" width="12.453125" customWidth="1"/>
    <col min="3077" max="3316" width="8.81640625"/>
    <col min="3317" max="3317" width="9.7265625" customWidth="1"/>
    <col min="3318" max="3319" width="11.1796875" customWidth="1"/>
    <col min="3320" max="3320" width="10.81640625" customWidth="1"/>
    <col min="3321" max="3322" width="12.1796875" customWidth="1"/>
    <col min="3323" max="3323" width="12" customWidth="1"/>
    <col min="3324" max="3324" width="15.1796875" customWidth="1"/>
    <col min="3325" max="3325" width="11.453125" bestFit="1" customWidth="1"/>
    <col min="3326" max="3326" width="11.54296875" customWidth="1"/>
    <col min="3327" max="3327" width="8.81640625"/>
    <col min="3328" max="3328" width="12.81640625" customWidth="1"/>
    <col min="3329" max="3329" width="11.453125" bestFit="1" customWidth="1"/>
    <col min="3330" max="3330" width="11.1796875" customWidth="1"/>
    <col min="3331" max="3331" width="14.54296875" customWidth="1"/>
    <col min="3332" max="3332" width="12.453125" customWidth="1"/>
    <col min="3333" max="3572" width="8.81640625"/>
    <col min="3573" max="3573" width="9.7265625" customWidth="1"/>
    <col min="3574" max="3575" width="11.1796875" customWidth="1"/>
    <col min="3576" max="3576" width="10.81640625" customWidth="1"/>
    <col min="3577" max="3578" width="12.1796875" customWidth="1"/>
    <col min="3579" max="3579" width="12" customWidth="1"/>
    <col min="3580" max="3580" width="15.1796875" customWidth="1"/>
    <col min="3581" max="3581" width="11.453125" bestFit="1" customWidth="1"/>
    <col min="3582" max="3582" width="11.54296875" customWidth="1"/>
    <col min="3583" max="3583" width="8.81640625"/>
    <col min="3584" max="3584" width="12.81640625" customWidth="1"/>
    <col min="3585" max="3585" width="11.453125" bestFit="1" customWidth="1"/>
    <col min="3586" max="3586" width="11.1796875" customWidth="1"/>
    <col min="3587" max="3587" width="14.54296875" customWidth="1"/>
    <col min="3588" max="3588" width="12.453125" customWidth="1"/>
    <col min="3589" max="3828" width="8.81640625"/>
    <col min="3829" max="3829" width="9.7265625" customWidth="1"/>
    <col min="3830" max="3831" width="11.1796875" customWidth="1"/>
    <col min="3832" max="3832" width="10.81640625" customWidth="1"/>
    <col min="3833" max="3834" width="12.1796875" customWidth="1"/>
    <col min="3835" max="3835" width="12" customWidth="1"/>
    <col min="3836" max="3836" width="15.1796875" customWidth="1"/>
    <col min="3837" max="3837" width="11.453125" bestFit="1" customWidth="1"/>
    <col min="3838" max="3838" width="11.54296875" customWidth="1"/>
    <col min="3839" max="3839" width="8.81640625"/>
    <col min="3840" max="3840" width="12.81640625" customWidth="1"/>
    <col min="3841" max="3841" width="11.453125" bestFit="1" customWidth="1"/>
    <col min="3842" max="3842" width="11.1796875" customWidth="1"/>
    <col min="3843" max="3843" width="14.54296875" customWidth="1"/>
    <col min="3844" max="3844" width="12.453125" customWidth="1"/>
    <col min="3845" max="4084" width="8.81640625"/>
    <col min="4085" max="4085" width="9.7265625" customWidth="1"/>
    <col min="4086" max="4087" width="11.1796875" customWidth="1"/>
    <col min="4088" max="4088" width="10.81640625" customWidth="1"/>
    <col min="4089" max="4090" width="12.1796875" customWidth="1"/>
    <col min="4091" max="4091" width="12" customWidth="1"/>
    <col min="4092" max="4092" width="15.1796875" customWidth="1"/>
    <col min="4093" max="4093" width="11.453125" bestFit="1" customWidth="1"/>
    <col min="4094" max="4094" width="11.54296875" customWidth="1"/>
    <col min="4095" max="4095" width="8.81640625"/>
    <col min="4096" max="4096" width="12.81640625" customWidth="1"/>
    <col min="4097" max="4097" width="11.453125" bestFit="1" customWidth="1"/>
    <col min="4098" max="4098" width="11.1796875" customWidth="1"/>
    <col min="4099" max="4099" width="14.54296875" customWidth="1"/>
    <col min="4100" max="4100" width="12.453125" customWidth="1"/>
    <col min="4101" max="4340" width="8.81640625"/>
    <col min="4341" max="4341" width="9.7265625" customWidth="1"/>
    <col min="4342" max="4343" width="11.1796875" customWidth="1"/>
    <col min="4344" max="4344" width="10.81640625" customWidth="1"/>
    <col min="4345" max="4346" width="12.1796875" customWidth="1"/>
    <col min="4347" max="4347" width="12" customWidth="1"/>
    <col min="4348" max="4348" width="15.1796875" customWidth="1"/>
    <col min="4349" max="4349" width="11.453125" bestFit="1" customWidth="1"/>
    <col min="4350" max="4350" width="11.54296875" customWidth="1"/>
    <col min="4351" max="4351" width="8.81640625"/>
    <col min="4352" max="4352" width="12.81640625" customWidth="1"/>
    <col min="4353" max="4353" width="11.453125" bestFit="1" customWidth="1"/>
    <col min="4354" max="4354" width="11.1796875" customWidth="1"/>
    <col min="4355" max="4355" width="14.54296875" customWidth="1"/>
    <col min="4356" max="4356" width="12.453125" customWidth="1"/>
    <col min="4357" max="4596" width="8.81640625"/>
    <col min="4597" max="4597" width="9.7265625" customWidth="1"/>
    <col min="4598" max="4599" width="11.1796875" customWidth="1"/>
    <col min="4600" max="4600" width="10.81640625" customWidth="1"/>
    <col min="4601" max="4602" width="12.1796875" customWidth="1"/>
    <col min="4603" max="4603" width="12" customWidth="1"/>
    <col min="4604" max="4604" width="15.1796875" customWidth="1"/>
    <col min="4605" max="4605" width="11.453125" bestFit="1" customWidth="1"/>
    <col min="4606" max="4606" width="11.54296875" customWidth="1"/>
    <col min="4607" max="4607" width="8.81640625"/>
    <col min="4608" max="4608" width="12.81640625" customWidth="1"/>
    <col min="4609" max="4609" width="11.453125" bestFit="1" customWidth="1"/>
    <col min="4610" max="4610" width="11.1796875" customWidth="1"/>
    <col min="4611" max="4611" width="14.54296875" customWidth="1"/>
    <col min="4612" max="4612" width="12.453125" customWidth="1"/>
    <col min="4613" max="4852" width="8.81640625"/>
    <col min="4853" max="4853" width="9.7265625" customWidth="1"/>
    <col min="4854" max="4855" width="11.1796875" customWidth="1"/>
    <col min="4856" max="4856" width="10.81640625" customWidth="1"/>
    <col min="4857" max="4858" width="12.1796875" customWidth="1"/>
    <col min="4859" max="4859" width="12" customWidth="1"/>
    <col min="4860" max="4860" width="15.1796875" customWidth="1"/>
    <col min="4861" max="4861" width="11.453125" bestFit="1" customWidth="1"/>
    <col min="4862" max="4862" width="11.54296875" customWidth="1"/>
    <col min="4863" max="4863" width="8.81640625"/>
    <col min="4864" max="4864" width="12.81640625" customWidth="1"/>
    <col min="4865" max="4865" width="11.453125" bestFit="1" customWidth="1"/>
    <col min="4866" max="4866" width="11.1796875" customWidth="1"/>
    <col min="4867" max="4867" width="14.54296875" customWidth="1"/>
    <col min="4868" max="4868" width="12.453125" customWidth="1"/>
    <col min="4869" max="5108" width="8.81640625"/>
    <col min="5109" max="5109" width="9.7265625" customWidth="1"/>
    <col min="5110" max="5111" width="11.1796875" customWidth="1"/>
    <col min="5112" max="5112" width="10.81640625" customWidth="1"/>
    <col min="5113" max="5114" width="12.1796875" customWidth="1"/>
    <col min="5115" max="5115" width="12" customWidth="1"/>
    <col min="5116" max="5116" width="15.1796875" customWidth="1"/>
    <col min="5117" max="5117" width="11.453125" bestFit="1" customWidth="1"/>
    <col min="5118" max="5118" width="11.54296875" customWidth="1"/>
    <col min="5119" max="5119" width="8.81640625"/>
    <col min="5120" max="5120" width="12.81640625" customWidth="1"/>
    <col min="5121" max="5121" width="11.453125" bestFit="1" customWidth="1"/>
    <col min="5122" max="5122" width="11.1796875" customWidth="1"/>
    <col min="5123" max="5123" width="14.54296875" customWidth="1"/>
    <col min="5124" max="5124" width="12.453125" customWidth="1"/>
    <col min="5125" max="5364" width="8.81640625"/>
    <col min="5365" max="5365" width="9.7265625" customWidth="1"/>
    <col min="5366" max="5367" width="11.1796875" customWidth="1"/>
    <col min="5368" max="5368" width="10.81640625" customWidth="1"/>
    <col min="5369" max="5370" width="12.1796875" customWidth="1"/>
    <col min="5371" max="5371" width="12" customWidth="1"/>
    <col min="5372" max="5372" width="15.1796875" customWidth="1"/>
    <col min="5373" max="5373" width="11.453125" bestFit="1" customWidth="1"/>
    <col min="5374" max="5374" width="11.54296875" customWidth="1"/>
    <col min="5375" max="5375" width="8.81640625"/>
    <col min="5376" max="5376" width="12.81640625" customWidth="1"/>
    <col min="5377" max="5377" width="11.453125" bestFit="1" customWidth="1"/>
    <col min="5378" max="5378" width="11.1796875" customWidth="1"/>
    <col min="5379" max="5379" width="14.54296875" customWidth="1"/>
    <col min="5380" max="5380" width="12.453125" customWidth="1"/>
    <col min="5381" max="5620" width="8.81640625"/>
    <col min="5621" max="5621" width="9.7265625" customWidth="1"/>
    <col min="5622" max="5623" width="11.1796875" customWidth="1"/>
    <col min="5624" max="5624" width="10.81640625" customWidth="1"/>
    <col min="5625" max="5626" width="12.1796875" customWidth="1"/>
    <col min="5627" max="5627" width="12" customWidth="1"/>
    <col min="5628" max="5628" width="15.1796875" customWidth="1"/>
    <col min="5629" max="5629" width="11.453125" bestFit="1" customWidth="1"/>
    <col min="5630" max="5630" width="11.54296875" customWidth="1"/>
    <col min="5631" max="5631" width="8.81640625"/>
    <col min="5632" max="5632" width="12.81640625" customWidth="1"/>
    <col min="5633" max="5633" width="11.453125" bestFit="1" customWidth="1"/>
    <col min="5634" max="5634" width="11.1796875" customWidth="1"/>
    <col min="5635" max="5635" width="14.54296875" customWidth="1"/>
    <col min="5636" max="5636" width="12.453125" customWidth="1"/>
    <col min="5637" max="5876" width="8.81640625"/>
    <col min="5877" max="5877" width="9.7265625" customWidth="1"/>
    <col min="5878" max="5879" width="11.1796875" customWidth="1"/>
    <col min="5880" max="5880" width="10.81640625" customWidth="1"/>
    <col min="5881" max="5882" width="12.1796875" customWidth="1"/>
    <col min="5883" max="5883" width="12" customWidth="1"/>
    <col min="5884" max="5884" width="15.1796875" customWidth="1"/>
    <col min="5885" max="5885" width="11.453125" bestFit="1" customWidth="1"/>
    <col min="5886" max="5886" width="11.54296875" customWidth="1"/>
    <col min="5887" max="5887" width="8.81640625"/>
    <col min="5888" max="5888" width="12.81640625" customWidth="1"/>
    <col min="5889" max="5889" width="11.453125" bestFit="1" customWidth="1"/>
    <col min="5890" max="5890" width="11.1796875" customWidth="1"/>
    <col min="5891" max="5891" width="14.54296875" customWidth="1"/>
    <col min="5892" max="5892" width="12.453125" customWidth="1"/>
    <col min="5893" max="6132" width="8.81640625"/>
    <col min="6133" max="6133" width="9.7265625" customWidth="1"/>
    <col min="6134" max="6135" width="11.1796875" customWidth="1"/>
    <col min="6136" max="6136" width="10.81640625" customWidth="1"/>
    <col min="6137" max="6138" width="12.1796875" customWidth="1"/>
    <col min="6139" max="6139" width="12" customWidth="1"/>
    <col min="6140" max="6140" width="15.1796875" customWidth="1"/>
    <col min="6141" max="6141" width="11.453125" bestFit="1" customWidth="1"/>
    <col min="6142" max="6142" width="11.54296875" customWidth="1"/>
    <col min="6143" max="6143" width="8.81640625"/>
    <col min="6144" max="6144" width="12.81640625" customWidth="1"/>
    <col min="6145" max="6145" width="11.453125" bestFit="1" customWidth="1"/>
    <col min="6146" max="6146" width="11.1796875" customWidth="1"/>
    <col min="6147" max="6147" width="14.54296875" customWidth="1"/>
    <col min="6148" max="6148" width="12.453125" customWidth="1"/>
    <col min="6149" max="6388" width="8.81640625"/>
    <col min="6389" max="6389" width="9.7265625" customWidth="1"/>
    <col min="6390" max="6391" width="11.1796875" customWidth="1"/>
    <col min="6392" max="6392" width="10.81640625" customWidth="1"/>
    <col min="6393" max="6394" width="12.1796875" customWidth="1"/>
    <col min="6395" max="6395" width="12" customWidth="1"/>
    <col min="6396" max="6396" width="15.1796875" customWidth="1"/>
    <col min="6397" max="6397" width="11.453125" bestFit="1" customWidth="1"/>
    <col min="6398" max="6398" width="11.54296875" customWidth="1"/>
    <col min="6399" max="6399" width="8.81640625"/>
    <col min="6400" max="6400" width="12.81640625" customWidth="1"/>
    <col min="6401" max="6401" width="11.453125" bestFit="1" customWidth="1"/>
    <col min="6402" max="6402" width="11.1796875" customWidth="1"/>
    <col min="6403" max="6403" width="14.54296875" customWidth="1"/>
    <col min="6404" max="6404" width="12.453125" customWidth="1"/>
    <col min="6405" max="6644" width="8.81640625"/>
    <col min="6645" max="6645" width="9.7265625" customWidth="1"/>
    <col min="6646" max="6647" width="11.1796875" customWidth="1"/>
    <col min="6648" max="6648" width="10.81640625" customWidth="1"/>
    <col min="6649" max="6650" width="12.1796875" customWidth="1"/>
    <col min="6651" max="6651" width="12" customWidth="1"/>
    <col min="6652" max="6652" width="15.1796875" customWidth="1"/>
    <col min="6653" max="6653" width="11.453125" bestFit="1" customWidth="1"/>
    <col min="6654" max="6654" width="11.54296875" customWidth="1"/>
    <col min="6655" max="6655" width="8.81640625"/>
    <col min="6656" max="6656" width="12.81640625" customWidth="1"/>
    <col min="6657" max="6657" width="11.453125" bestFit="1" customWidth="1"/>
    <col min="6658" max="6658" width="11.1796875" customWidth="1"/>
    <col min="6659" max="6659" width="14.54296875" customWidth="1"/>
    <col min="6660" max="6660" width="12.453125" customWidth="1"/>
    <col min="6661" max="6900" width="8.81640625"/>
    <col min="6901" max="6901" width="9.7265625" customWidth="1"/>
    <col min="6902" max="6903" width="11.1796875" customWidth="1"/>
    <col min="6904" max="6904" width="10.81640625" customWidth="1"/>
    <col min="6905" max="6906" width="12.1796875" customWidth="1"/>
    <col min="6907" max="6907" width="12" customWidth="1"/>
    <col min="6908" max="6908" width="15.1796875" customWidth="1"/>
    <col min="6909" max="6909" width="11.453125" bestFit="1" customWidth="1"/>
    <col min="6910" max="6910" width="11.54296875" customWidth="1"/>
    <col min="6911" max="6911" width="8.81640625"/>
    <col min="6912" max="6912" width="12.81640625" customWidth="1"/>
    <col min="6913" max="6913" width="11.453125" bestFit="1" customWidth="1"/>
    <col min="6914" max="6914" width="11.1796875" customWidth="1"/>
    <col min="6915" max="6915" width="14.54296875" customWidth="1"/>
    <col min="6916" max="6916" width="12.453125" customWidth="1"/>
    <col min="6917" max="7156" width="8.81640625"/>
    <col min="7157" max="7157" width="9.7265625" customWidth="1"/>
    <col min="7158" max="7159" width="11.1796875" customWidth="1"/>
    <col min="7160" max="7160" width="10.81640625" customWidth="1"/>
    <col min="7161" max="7162" width="12.1796875" customWidth="1"/>
    <col min="7163" max="7163" width="12" customWidth="1"/>
    <col min="7164" max="7164" width="15.1796875" customWidth="1"/>
    <col min="7165" max="7165" width="11.453125" bestFit="1" customWidth="1"/>
    <col min="7166" max="7166" width="11.54296875" customWidth="1"/>
    <col min="7167" max="7167" width="8.81640625"/>
    <col min="7168" max="7168" width="12.81640625" customWidth="1"/>
    <col min="7169" max="7169" width="11.453125" bestFit="1" customWidth="1"/>
    <col min="7170" max="7170" width="11.1796875" customWidth="1"/>
    <col min="7171" max="7171" width="14.54296875" customWidth="1"/>
    <col min="7172" max="7172" width="12.453125" customWidth="1"/>
    <col min="7173" max="7412" width="8.81640625"/>
    <col min="7413" max="7413" width="9.7265625" customWidth="1"/>
    <col min="7414" max="7415" width="11.1796875" customWidth="1"/>
    <col min="7416" max="7416" width="10.81640625" customWidth="1"/>
    <col min="7417" max="7418" width="12.1796875" customWidth="1"/>
    <col min="7419" max="7419" width="12" customWidth="1"/>
    <col min="7420" max="7420" width="15.1796875" customWidth="1"/>
    <col min="7421" max="7421" width="11.453125" bestFit="1" customWidth="1"/>
    <col min="7422" max="7422" width="11.54296875" customWidth="1"/>
    <col min="7423" max="7423" width="8.81640625"/>
    <col min="7424" max="7424" width="12.81640625" customWidth="1"/>
    <col min="7425" max="7425" width="11.453125" bestFit="1" customWidth="1"/>
    <col min="7426" max="7426" width="11.1796875" customWidth="1"/>
    <col min="7427" max="7427" width="14.54296875" customWidth="1"/>
    <col min="7428" max="7428" width="12.453125" customWidth="1"/>
    <col min="7429" max="7668" width="8.81640625"/>
    <col min="7669" max="7669" width="9.7265625" customWidth="1"/>
    <col min="7670" max="7671" width="11.1796875" customWidth="1"/>
    <col min="7672" max="7672" width="10.81640625" customWidth="1"/>
    <col min="7673" max="7674" width="12.1796875" customWidth="1"/>
    <col min="7675" max="7675" width="12" customWidth="1"/>
    <col min="7676" max="7676" width="15.1796875" customWidth="1"/>
    <col min="7677" max="7677" width="11.453125" bestFit="1" customWidth="1"/>
    <col min="7678" max="7678" width="11.54296875" customWidth="1"/>
    <col min="7679" max="7679" width="8.81640625"/>
    <col min="7680" max="7680" width="12.81640625" customWidth="1"/>
    <col min="7681" max="7681" width="11.453125" bestFit="1" customWidth="1"/>
    <col min="7682" max="7682" width="11.1796875" customWidth="1"/>
    <col min="7683" max="7683" width="14.54296875" customWidth="1"/>
    <col min="7684" max="7684" width="12.453125" customWidth="1"/>
    <col min="7685" max="7924" width="8.81640625"/>
    <col min="7925" max="7925" width="9.7265625" customWidth="1"/>
    <col min="7926" max="7927" width="11.1796875" customWidth="1"/>
    <col min="7928" max="7928" width="10.81640625" customWidth="1"/>
    <col min="7929" max="7930" width="12.1796875" customWidth="1"/>
    <col min="7931" max="7931" width="12" customWidth="1"/>
    <col min="7932" max="7932" width="15.1796875" customWidth="1"/>
    <col min="7933" max="7933" width="11.453125" bestFit="1" customWidth="1"/>
    <col min="7934" max="7934" width="11.54296875" customWidth="1"/>
    <col min="7935" max="7935" width="8.81640625"/>
    <col min="7936" max="7936" width="12.81640625" customWidth="1"/>
    <col min="7937" max="7937" width="11.453125" bestFit="1" customWidth="1"/>
    <col min="7938" max="7938" width="11.1796875" customWidth="1"/>
    <col min="7939" max="7939" width="14.54296875" customWidth="1"/>
    <col min="7940" max="7940" width="12.453125" customWidth="1"/>
    <col min="7941" max="8180" width="8.81640625"/>
    <col min="8181" max="8181" width="9.7265625" customWidth="1"/>
    <col min="8182" max="8183" width="11.1796875" customWidth="1"/>
    <col min="8184" max="8184" width="10.81640625" customWidth="1"/>
    <col min="8185" max="8186" width="12.1796875" customWidth="1"/>
    <col min="8187" max="8187" width="12" customWidth="1"/>
    <col min="8188" max="8188" width="15.1796875" customWidth="1"/>
    <col min="8189" max="8189" width="11.453125" bestFit="1" customWidth="1"/>
    <col min="8190" max="8190" width="11.54296875" customWidth="1"/>
    <col min="8191" max="8191" width="8.81640625"/>
    <col min="8192" max="8192" width="12.81640625" customWidth="1"/>
    <col min="8193" max="8193" width="11.453125" bestFit="1" customWidth="1"/>
    <col min="8194" max="8194" width="11.1796875" customWidth="1"/>
    <col min="8195" max="8195" width="14.54296875" customWidth="1"/>
    <col min="8196" max="8196" width="12.453125" customWidth="1"/>
    <col min="8197" max="8436" width="8.81640625"/>
    <col min="8437" max="8437" width="9.7265625" customWidth="1"/>
    <col min="8438" max="8439" width="11.1796875" customWidth="1"/>
    <col min="8440" max="8440" width="10.81640625" customWidth="1"/>
    <col min="8441" max="8442" width="12.1796875" customWidth="1"/>
    <col min="8443" max="8443" width="12" customWidth="1"/>
    <col min="8444" max="8444" width="15.1796875" customWidth="1"/>
    <col min="8445" max="8445" width="11.453125" bestFit="1" customWidth="1"/>
    <col min="8446" max="8446" width="11.54296875" customWidth="1"/>
    <col min="8447" max="8447" width="8.81640625"/>
    <col min="8448" max="8448" width="12.81640625" customWidth="1"/>
    <col min="8449" max="8449" width="11.453125" bestFit="1" customWidth="1"/>
    <col min="8450" max="8450" width="11.1796875" customWidth="1"/>
    <col min="8451" max="8451" width="14.54296875" customWidth="1"/>
    <col min="8452" max="8452" width="12.453125" customWidth="1"/>
    <col min="8453" max="8692" width="8.81640625"/>
    <col min="8693" max="8693" width="9.7265625" customWidth="1"/>
    <col min="8694" max="8695" width="11.1796875" customWidth="1"/>
    <col min="8696" max="8696" width="10.81640625" customWidth="1"/>
    <col min="8697" max="8698" width="12.1796875" customWidth="1"/>
    <col min="8699" max="8699" width="12" customWidth="1"/>
    <col min="8700" max="8700" width="15.1796875" customWidth="1"/>
    <col min="8701" max="8701" width="11.453125" bestFit="1" customWidth="1"/>
    <col min="8702" max="8702" width="11.54296875" customWidth="1"/>
    <col min="8703" max="8703" width="8.81640625"/>
    <col min="8704" max="8704" width="12.81640625" customWidth="1"/>
    <col min="8705" max="8705" width="11.453125" bestFit="1" customWidth="1"/>
    <col min="8706" max="8706" width="11.1796875" customWidth="1"/>
    <col min="8707" max="8707" width="14.54296875" customWidth="1"/>
    <col min="8708" max="8708" width="12.453125" customWidth="1"/>
    <col min="8709" max="8948" width="8.81640625"/>
    <col min="8949" max="8949" width="9.7265625" customWidth="1"/>
    <col min="8950" max="8951" width="11.1796875" customWidth="1"/>
    <col min="8952" max="8952" width="10.81640625" customWidth="1"/>
    <col min="8953" max="8954" width="12.1796875" customWidth="1"/>
    <col min="8955" max="8955" width="12" customWidth="1"/>
    <col min="8956" max="8956" width="15.1796875" customWidth="1"/>
    <col min="8957" max="8957" width="11.453125" bestFit="1" customWidth="1"/>
    <col min="8958" max="8958" width="11.54296875" customWidth="1"/>
    <col min="8959" max="8959" width="8.81640625"/>
    <col min="8960" max="8960" width="12.81640625" customWidth="1"/>
    <col min="8961" max="8961" width="11.453125" bestFit="1" customWidth="1"/>
    <col min="8962" max="8962" width="11.1796875" customWidth="1"/>
    <col min="8963" max="8963" width="14.54296875" customWidth="1"/>
    <col min="8964" max="8964" width="12.453125" customWidth="1"/>
    <col min="8965" max="9204" width="8.81640625"/>
    <col min="9205" max="9205" width="9.7265625" customWidth="1"/>
    <col min="9206" max="9207" width="11.1796875" customWidth="1"/>
    <col min="9208" max="9208" width="10.81640625" customWidth="1"/>
    <col min="9209" max="9210" width="12.1796875" customWidth="1"/>
    <col min="9211" max="9211" width="12" customWidth="1"/>
    <col min="9212" max="9212" width="15.1796875" customWidth="1"/>
    <col min="9213" max="9213" width="11.453125" bestFit="1" customWidth="1"/>
    <col min="9214" max="9214" width="11.54296875" customWidth="1"/>
    <col min="9215" max="9215" width="8.81640625"/>
    <col min="9216" max="9216" width="12.81640625" customWidth="1"/>
    <col min="9217" max="9217" width="11.453125" bestFit="1" customWidth="1"/>
    <col min="9218" max="9218" width="11.1796875" customWidth="1"/>
    <col min="9219" max="9219" width="14.54296875" customWidth="1"/>
    <col min="9220" max="9220" width="12.453125" customWidth="1"/>
    <col min="9221" max="9460" width="8.81640625"/>
    <col min="9461" max="9461" width="9.7265625" customWidth="1"/>
    <col min="9462" max="9463" width="11.1796875" customWidth="1"/>
    <col min="9464" max="9464" width="10.81640625" customWidth="1"/>
    <col min="9465" max="9466" width="12.1796875" customWidth="1"/>
    <col min="9467" max="9467" width="12" customWidth="1"/>
    <col min="9468" max="9468" width="15.1796875" customWidth="1"/>
    <col min="9469" max="9469" width="11.453125" bestFit="1" customWidth="1"/>
    <col min="9470" max="9470" width="11.54296875" customWidth="1"/>
    <col min="9471" max="9471" width="8.81640625"/>
    <col min="9472" max="9472" width="12.81640625" customWidth="1"/>
    <col min="9473" max="9473" width="11.453125" bestFit="1" customWidth="1"/>
    <col min="9474" max="9474" width="11.1796875" customWidth="1"/>
    <col min="9475" max="9475" width="14.54296875" customWidth="1"/>
    <col min="9476" max="9476" width="12.453125" customWidth="1"/>
    <col min="9477" max="9716" width="8.81640625"/>
    <col min="9717" max="9717" width="9.7265625" customWidth="1"/>
    <col min="9718" max="9719" width="11.1796875" customWidth="1"/>
    <col min="9720" max="9720" width="10.81640625" customWidth="1"/>
    <col min="9721" max="9722" width="12.1796875" customWidth="1"/>
    <col min="9723" max="9723" width="12" customWidth="1"/>
    <col min="9724" max="9724" width="15.1796875" customWidth="1"/>
    <col min="9725" max="9725" width="11.453125" bestFit="1" customWidth="1"/>
    <col min="9726" max="9726" width="11.54296875" customWidth="1"/>
    <col min="9727" max="9727" width="8.81640625"/>
    <col min="9728" max="9728" width="12.81640625" customWidth="1"/>
    <col min="9729" max="9729" width="11.453125" bestFit="1" customWidth="1"/>
    <col min="9730" max="9730" width="11.1796875" customWidth="1"/>
    <col min="9731" max="9731" width="14.54296875" customWidth="1"/>
    <col min="9732" max="9732" width="12.453125" customWidth="1"/>
    <col min="9733" max="9972" width="8.81640625"/>
    <col min="9973" max="9973" width="9.7265625" customWidth="1"/>
    <col min="9974" max="9975" width="11.1796875" customWidth="1"/>
    <col min="9976" max="9976" width="10.81640625" customWidth="1"/>
    <col min="9977" max="9978" width="12.1796875" customWidth="1"/>
    <col min="9979" max="9979" width="12" customWidth="1"/>
    <col min="9980" max="9980" width="15.1796875" customWidth="1"/>
    <col min="9981" max="9981" width="11.453125" bestFit="1" customWidth="1"/>
    <col min="9982" max="9982" width="11.54296875" customWidth="1"/>
    <col min="9983" max="9983" width="8.81640625"/>
    <col min="9984" max="9984" width="12.81640625" customWidth="1"/>
    <col min="9985" max="9985" width="11.453125" bestFit="1" customWidth="1"/>
    <col min="9986" max="9986" width="11.1796875" customWidth="1"/>
    <col min="9987" max="9987" width="14.54296875" customWidth="1"/>
    <col min="9988" max="9988" width="12.453125" customWidth="1"/>
    <col min="9989" max="10228" width="8.81640625"/>
    <col min="10229" max="10229" width="9.7265625" customWidth="1"/>
    <col min="10230" max="10231" width="11.1796875" customWidth="1"/>
    <col min="10232" max="10232" width="10.81640625" customWidth="1"/>
    <col min="10233" max="10234" width="12.1796875" customWidth="1"/>
    <col min="10235" max="10235" width="12" customWidth="1"/>
    <col min="10236" max="10236" width="15.1796875" customWidth="1"/>
    <col min="10237" max="10237" width="11.453125" bestFit="1" customWidth="1"/>
    <col min="10238" max="10238" width="11.54296875" customWidth="1"/>
    <col min="10239" max="10239" width="8.81640625"/>
    <col min="10240" max="10240" width="12.81640625" customWidth="1"/>
    <col min="10241" max="10241" width="11.453125" bestFit="1" customWidth="1"/>
    <col min="10242" max="10242" width="11.1796875" customWidth="1"/>
    <col min="10243" max="10243" width="14.54296875" customWidth="1"/>
    <col min="10244" max="10244" width="12.453125" customWidth="1"/>
    <col min="10245" max="10484" width="8.81640625"/>
    <col min="10485" max="10485" width="9.7265625" customWidth="1"/>
    <col min="10486" max="10487" width="11.1796875" customWidth="1"/>
    <col min="10488" max="10488" width="10.81640625" customWidth="1"/>
    <col min="10489" max="10490" width="12.1796875" customWidth="1"/>
    <col min="10491" max="10491" width="12" customWidth="1"/>
    <col min="10492" max="10492" width="15.1796875" customWidth="1"/>
    <col min="10493" max="10493" width="11.453125" bestFit="1" customWidth="1"/>
    <col min="10494" max="10494" width="11.54296875" customWidth="1"/>
    <col min="10495" max="10495" width="8.81640625"/>
    <col min="10496" max="10496" width="12.81640625" customWidth="1"/>
    <col min="10497" max="10497" width="11.453125" bestFit="1" customWidth="1"/>
    <col min="10498" max="10498" width="11.1796875" customWidth="1"/>
    <col min="10499" max="10499" width="14.54296875" customWidth="1"/>
    <col min="10500" max="10500" width="12.453125" customWidth="1"/>
    <col min="10501" max="10740" width="8.81640625"/>
    <col min="10741" max="10741" width="9.7265625" customWidth="1"/>
    <col min="10742" max="10743" width="11.1796875" customWidth="1"/>
    <col min="10744" max="10744" width="10.81640625" customWidth="1"/>
    <col min="10745" max="10746" width="12.1796875" customWidth="1"/>
    <col min="10747" max="10747" width="12" customWidth="1"/>
    <col min="10748" max="10748" width="15.1796875" customWidth="1"/>
    <col min="10749" max="10749" width="11.453125" bestFit="1" customWidth="1"/>
    <col min="10750" max="10750" width="11.54296875" customWidth="1"/>
    <col min="10751" max="10751" width="8.81640625"/>
    <col min="10752" max="10752" width="12.81640625" customWidth="1"/>
    <col min="10753" max="10753" width="11.453125" bestFit="1" customWidth="1"/>
    <col min="10754" max="10754" width="11.1796875" customWidth="1"/>
    <col min="10755" max="10755" width="14.54296875" customWidth="1"/>
    <col min="10756" max="10756" width="12.453125" customWidth="1"/>
    <col min="10757" max="10996" width="8.81640625"/>
    <col min="10997" max="10997" width="9.7265625" customWidth="1"/>
    <col min="10998" max="10999" width="11.1796875" customWidth="1"/>
    <col min="11000" max="11000" width="10.81640625" customWidth="1"/>
    <col min="11001" max="11002" width="12.1796875" customWidth="1"/>
    <col min="11003" max="11003" width="12" customWidth="1"/>
    <col min="11004" max="11004" width="15.1796875" customWidth="1"/>
    <col min="11005" max="11005" width="11.453125" bestFit="1" customWidth="1"/>
    <col min="11006" max="11006" width="11.54296875" customWidth="1"/>
    <col min="11007" max="11007" width="8.81640625"/>
    <col min="11008" max="11008" width="12.81640625" customWidth="1"/>
    <col min="11009" max="11009" width="11.453125" bestFit="1" customWidth="1"/>
    <col min="11010" max="11010" width="11.1796875" customWidth="1"/>
    <col min="11011" max="11011" width="14.54296875" customWidth="1"/>
    <col min="11012" max="11012" width="12.453125" customWidth="1"/>
    <col min="11013" max="11252" width="8.81640625"/>
    <col min="11253" max="11253" width="9.7265625" customWidth="1"/>
    <col min="11254" max="11255" width="11.1796875" customWidth="1"/>
    <col min="11256" max="11256" width="10.81640625" customWidth="1"/>
    <col min="11257" max="11258" width="12.1796875" customWidth="1"/>
    <col min="11259" max="11259" width="12" customWidth="1"/>
    <col min="11260" max="11260" width="15.1796875" customWidth="1"/>
    <col min="11261" max="11261" width="11.453125" bestFit="1" customWidth="1"/>
    <col min="11262" max="11262" width="11.54296875" customWidth="1"/>
    <col min="11263" max="11263" width="8.81640625"/>
    <col min="11264" max="11264" width="12.81640625" customWidth="1"/>
    <col min="11265" max="11265" width="11.453125" bestFit="1" customWidth="1"/>
    <col min="11266" max="11266" width="11.1796875" customWidth="1"/>
    <col min="11267" max="11267" width="14.54296875" customWidth="1"/>
    <col min="11268" max="11268" width="12.453125" customWidth="1"/>
    <col min="11269" max="11508" width="8.81640625"/>
    <col min="11509" max="11509" width="9.7265625" customWidth="1"/>
    <col min="11510" max="11511" width="11.1796875" customWidth="1"/>
    <col min="11512" max="11512" width="10.81640625" customWidth="1"/>
    <col min="11513" max="11514" width="12.1796875" customWidth="1"/>
    <col min="11515" max="11515" width="12" customWidth="1"/>
    <col min="11516" max="11516" width="15.1796875" customWidth="1"/>
    <col min="11517" max="11517" width="11.453125" bestFit="1" customWidth="1"/>
    <col min="11518" max="11518" width="11.54296875" customWidth="1"/>
    <col min="11519" max="11519" width="8.81640625"/>
    <col min="11520" max="11520" width="12.81640625" customWidth="1"/>
    <col min="11521" max="11521" width="11.453125" bestFit="1" customWidth="1"/>
    <col min="11522" max="11522" width="11.1796875" customWidth="1"/>
    <col min="11523" max="11523" width="14.54296875" customWidth="1"/>
    <col min="11524" max="11524" width="12.453125" customWidth="1"/>
    <col min="11525" max="11764" width="8.81640625"/>
    <col min="11765" max="11765" width="9.7265625" customWidth="1"/>
    <col min="11766" max="11767" width="11.1796875" customWidth="1"/>
    <col min="11768" max="11768" width="10.81640625" customWidth="1"/>
    <col min="11769" max="11770" width="12.1796875" customWidth="1"/>
    <col min="11771" max="11771" width="12" customWidth="1"/>
    <col min="11772" max="11772" width="15.1796875" customWidth="1"/>
    <col min="11773" max="11773" width="11.453125" bestFit="1" customWidth="1"/>
    <col min="11774" max="11774" width="11.54296875" customWidth="1"/>
    <col min="11775" max="11775" width="8.81640625"/>
    <col min="11776" max="11776" width="12.81640625" customWidth="1"/>
    <col min="11777" max="11777" width="11.453125" bestFit="1" customWidth="1"/>
    <col min="11778" max="11778" width="11.1796875" customWidth="1"/>
    <col min="11779" max="11779" width="14.54296875" customWidth="1"/>
    <col min="11780" max="11780" width="12.453125" customWidth="1"/>
    <col min="11781" max="12020" width="8.81640625"/>
    <col min="12021" max="12021" width="9.7265625" customWidth="1"/>
    <col min="12022" max="12023" width="11.1796875" customWidth="1"/>
    <col min="12024" max="12024" width="10.81640625" customWidth="1"/>
    <col min="12025" max="12026" width="12.1796875" customWidth="1"/>
    <col min="12027" max="12027" width="12" customWidth="1"/>
    <col min="12028" max="12028" width="15.1796875" customWidth="1"/>
    <col min="12029" max="12029" width="11.453125" bestFit="1" customWidth="1"/>
    <col min="12030" max="12030" width="11.54296875" customWidth="1"/>
    <col min="12031" max="12031" width="8.81640625"/>
    <col min="12032" max="12032" width="12.81640625" customWidth="1"/>
    <col min="12033" max="12033" width="11.453125" bestFit="1" customWidth="1"/>
    <col min="12034" max="12034" width="11.1796875" customWidth="1"/>
    <col min="12035" max="12035" width="14.54296875" customWidth="1"/>
    <col min="12036" max="12036" width="12.453125" customWidth="1"/>
    <col min="12037" max="12276" width="8.81640625"/>
    <col min="12277" max="12277" width="9.7265625" customWidth="1"/>
    <col min="12278" max="12279" width="11.1796875" customWidth="1"/>
    <col min="12280" max="12280" width="10.81640625" customWidth="1"/>
    <col min="12281" max="12282" width="12.1796875" customWidth="1"/>
    <col min="12283" max="12283" width="12" customWidth="1"/>
    <col min="12284" max="12284" width="15.1796875" customWidth="1"/>
    <col min="12285" max="12285" width="11.453125" bestFit="1" customWidth="1"/>
    <col min="12286" max="12286" width="11.54296875" customWidth="1"/>
    <col min="12287" max="12287" width="8.81640625"/>
    <col min="12288" max="12288" width="12.81640625" customWidth="1"/>
    <col min="12289" max="12289" width="11.453125" bestFit="1" customWidth="1"/>
    <col min="12290" max="12290" width="11.1796875" customWidth="1"/>
    <col min="12291" max="12291" width="14.54296875" customWidth="1"/>
    <col min="12292" max="12292" width="12.453125" customWidth="1"/>
    <col min="12293" max="12532" width="8.81640625"/>
    <col min="12533" max="12533" width="9.7265625" customWidth="1"/>
    <col min="12534" max="12535" width="11.1796875" customWidth="1"/>
    <col min="12536" max="12536" width="10.81640625" customWidth="1"/>
    <col min="12537" max="12538" width="12.1796875" customWidth="1"/>
    <col min="12539" max="12539" width="12" customWidth="1"/>
    <col min="12540" max="12540" width="15.1796875" customWidth="1"/>
    <col min="12541" max="12541" width="11.453125" bestFit="1" customWidth="1"/>
    <col min="12542" max="12542" width="11.54296875" customWidth="1"/>
    <col min="12543" max="12543" width="8.81640625"/>
    <col min="12544" max="12544" width="12.81640625" customWidth="1"/>
    <col min="12545" max="12545" width="11.453125" bestFit="1" customWidth="1"/>
    <col min="12546" max="12546" width="11.1796875" customWidth="1"/>
    <col min="12547" max="12547" width="14.54296875" customWidth="1"/>
    <col min="12548" max="12548" width="12.453125" customWidth="1"/>
    <col min="12549" max="12788" width="8.81640625"/>
    <col min="12789" max="12789" width="9.7265625" customWidth="1"/>
    <col min="12790" max="12791" width="11.1796875" customWidth="1"/>
    <col min="12792" max="12792" width="10.81640625" customWidth="1"/>
    <col min="12793" max="12794" width="12.1796875" customWidth="1"/>
    <col min="12795" max="12795" width="12" customWidth="1"/>
    <col min="12796" max="12796" width="15.1796875" customWidth="1"/>
    <col min="12797" max="12797" width="11.453125" bestFit="1" customWidth="1"/>
    <col min="12798" max="12798" width="11.54296875" customWidth="1"/>
    <col min="12799" max="12799" width="8.81640625"/>
    <col min="12800" max="12800" width="12.81640625" customWidth="1"/>
    <col min="12801" max="12801" width="11.453125" bestFit="1" customWidth="1"/>
    <col min="12802" max="12802" width="11.1796875" customWidth="1"/>
    <col min="12803" max="12803" width="14.54296875" customWidth="1"/>
    <col min="12804" max="12804" width="12.453125" customWidth="1"/>
    <col min="12805" max="13044" width="8.81640625"/>
    <col min="13045" max="13045" width="9.7265625" customWidth="1"/>
    <col min="13046" max="13047" width="11.1796875" customWidth="1"/>
    <col min="13048" max="13048" width="10.81640625" customWidth="1"/>
    <col min="13049" max="13050" width="12.1796875" customWidth="1"/>
    <col min="13051" max="13051" width="12" customWidth="1"/>
    <col min="13052" max="13052" width="15.1796875" customWidth="1"/>
    <col min="13053" max="13053" width="11.453125" bestFit="1" customWidth="1"/>
    <col min="13054" max="13054" width="11.54296875" customWidth="1"/>
    <col min="13055" max="13055" width="8.81640625"/>
    <col min="13056" max="13056" width="12.81640625" customWidth="1"/>
    <col min="13057" max="13057" width="11.453125" bestFit="1" customWidth="1"/>
    <col min="13058" max="13058" width="11.1796875" customWidth="1"/>
    <col min="13059" max="13059" width="14.54296875" customWidth="1"/>
    <col min="13060" max="13060" width="12.453125" customWidth="1"/>
    <col min="13061" max="13300" width="8.81640625"/>
    <col min="13301" max="13301" width="9.7265625" customWidth="1"/>
    <col min="13302" max="13303" width="11.1796875" customWidth="1"/>
    <col min="13304" max="13304" width="10.81640625" customWidth="1"/>
    <col min="13305" max="13306" width="12.1796875" customWidth="1"/>
    <col min="13307" max="13307" width="12" customWidth="1"/>
    <col min="13308" max="13308" width="15.1796875" customWidth="1"/>
    <col min="13309" max="13309" width="11.453125" bestFit="1" customWidth="1"/>
    <col min="13310" max="13310" width="11.54296875" customWidth="1"/>
    <col min="13311" max="13311" width="8.81640625"/>
    <col min="13312" max="13312" width="12.81640625" customWidth="1"/>
    <col min="13313" max="13313" width="11.453125" bestFit="1" customWidth="1"/>
    <col min="13314" max="13314" width="11.1796875" customWidth="1"/>
    <col min="13315" max="13315" width="14.54296875" customWidth="1"/>
    <col min="13316" max="13316" width="12.453125" customWidth="1"/>
    <col min="13317" max="13556" width="8.81640625"/>
    <col min="13557" max="13557" width="9.7265625" customWidth="1"/>
    <col min="13558" max="13559" width="11.1796875" customWidth="1"/>
    <col min="13560" max="13560" width="10.81640625" customWidth="1"/>
    <col min="13561" max="13562" width="12.1796875" customWidth="1"/>
    <col min="13563" max="13563" width="12" customWidth="1"/>
    <col min="13564" max="13564" width="15.1796875" customWidth="1"/>
    <col min="13565" max="13565" width="11.453125" bestFit="1" customWidth="1"/>
    <col min="13566" max="13566" width="11.54296875" customWidth="1"/>
    <col min="13567" max="13567" width="8.81640625"/>
    <col min="13568" max="13568" width="12.81640625" customWidth="1"/>
    <col min="13569" max="13569" width="11.453125" bestFit="1" customWidth="1"/>
    <col min="13570" max="13570" width="11.1796875" customWidth="1"/>
    <col min="13571" max="13571" width="14.54296875" customWidth="1"/>
    <col min="13572" max="13572" width="12.453125" customWidth="1"/>
    <col min="13573" max="13812" width="8.81640625"/>
    <col min="13813" max="13813" width="9.7265625" customWidth="1"/>
    <col min="13814" max="13815" width="11.1796875" customWidth="1"/>
    <col min="13816" max="13816" width="10.81640625" customWidth="1"/>
    <col min="13817" max="13818" width="12.1796875" customWidth="1"/>
    <col min="13819" max="13819" width="12" customWidth="1"/>
    <col min="13820" max="13820" width="15.1796875" customWidth="1"/>
    <col min="13821" max="13821" width="11.453125" bestFit="1" customWidth="1"/>
    <col min="13822" max="13822" width="11.54296875" customWidth="1"/>
    <col min="13823" max="13823" width="8.81640625"/>
    <col min="13824" max="13824" width="12.81640625" customWidth="1"/>
    <col min="13825" max="13825" width="11.453125" bestFit="1" customWidth="1"/>
    <col min="13826" max="13826" width="11.1796875" customWidth="1"/>
    <col min="13827" max="13827" width="14.54296875" customWidth="1"/>
    <col min="13828" max="13828" width="12.453125" customWidth="1"/>
    <col min="13829" max="14068" width="8.81640625"/>
    <col min="14069" max="14069" width="9.7265625" customWidth="1"/>
    <col min="14070" max="14071" width="11.1796875" customWidth="1"/>
    <col min="14072" max="14072" width="10.81640625" customWidth="1"/>
    <col min="14073" max="14074" width="12.1796875" customWidth="1"/>
    <col min="14075" max="14075" width="12" customWidth="1"/>
    <col min="14076" max="14076" width="15.1796875" customWidth="1"/>
    <col min="14077" max="14077" width="11.453125" bestFit="1" customWidth="1"/>
    <col min="14078" max="14078" width="11.54296875" customWidth="1"/>
    <col min="14079" max="14079" width="8.81640625"/>
    <col min="14080" max="14080" width="12.81640625" customWidth="1"/>
    <col min="14081" max="14081" width="11.453125" bestFit="1" customWidth="1"/>
    <col min="14082" max="14082" width="11.1796875" customWidth="1"/>
    <col min="14083" max="14083" width="14.54296875" customWidth="1"/>
    <col min="14084" max="14084" width="12.453125" customWidth="1"/>
    <col min="14085" max="14324" width="8.81640625"/>
    <col min="14325" max="14325" width="9.7265625" customWidth="1"/>
    <col min="14326" max="14327" width="11.1796875" customWidth="1"/>
    <col min="14328" max="14328" width="10.81640625" customWidth="1"/>
    <col min="14329" max="14330" width="12.1796875" customWidth="1"/>
    <col min="14331" max="14331" width="12" customWidth="1"/>
    <col min="14332" max="14332" width="15.1796875" customWidth="1"/>
    <col min="14333" max="14333" width="11.453125" bestFit="1" customWidth="1"/>
    <col min="14334" max="14334" width="11.54296875" customWidth="1"/>
    <col min="14335" max="14335" width="8.81640625"/>
    <col min="14336" max="14336" width="12.81640625" customWidth="1"/>
    <col min="14337" max="14337" width="11.453125" bestFit="1" customWidth="1"/>
    <col min="14338" max="14338" width="11.1796875" customWidth="1"/>
    <col min="14339" max="14339" width="14.54296875" customWidth="1"/>
    <col min="14340" max="14340" width="12.453125" customWidth="1"/>
    <col min="14341" max="14580" width="8.81640625"/>
    <col min="14581" max="14581" width="9.7265625" customWidth="1"/>
    <col min="14582" max="14583" width="11.1796875" customWidth="1"/>
    <col min="14584" max="14584" width="10.81640625" customWidth="1"/>
    <col min="14585" max="14586" width="12.1796875" customWidth="1"/>
    <col min="14587" max="14587" width="12" customWidth="1"/>
    <col min="14588" max="14588" width="15.1796875" customWidth="1"/>
    <col min="14589" max="14589" width="11.453125" bestFit="1" customWidth="1"/>
    <col min="14590" max="14590" width="11.54296875" customWidth="1"/>
    <col min="14591" max="14591" width="8.81640625"/>
    <col min="14592" max="14592" width="12.81640625" customWidth="1"/>
    <col min="14593" max="14593" width="11.453125" bestFit="1" customWidth="1"/>
    <col min="14594" max="14594" width="11.1796875" customWidth="1"/>
    <col min="14595" max="14595" width="14.54296875" customWidth="1"/>
    <col min="14596" max="14596" width="12.453125" customWidth="1"/>
    <col min="14597" max="14836" width="8.81640625"/>
    <col min="14837" max="14837" width="9.7265625" customWidth="1"/>
    <col min="14838" max="14839" width="11.1796875" customWidth="1"/>
    <col min="14840" max="14840" width="10.81640625" customWidth="1"/>
    <col min="14841" max="14842" width="12.1796875" customWidth="1"/>
    <col min="14843" max="14843" width="12" customWidth="1"/>
    <col min="14844" max="14844" width="15.1796875" customWidth="1"/>
    <col min="14845" max="14845" width="11.453125" bestFit="1" customWidth="1"/>
    <col min="14846" max="14846" width="11.54296875" customWidth="1"/>
    <col min="14847" max="14847" width="8.81640625"/>
    <col min="14848" max="14848" width="12.81640625" customWidth="1"/>
    <col min="14849" max="14849" width="11.453125" bestFit="1" customWidth="1"/>
    <col min="14850" max="14850" width="11.1796875" customWidth="1"/>
    <col min="14851" max="14851" width="14.54296875" customWidth="1"/>
    <col min="14852" max="14852" width="12.453125" customWidth="1"/>
    <col min="14853" max="15092" width="8.81640625"/>
    <col min="15093" max="15093" width="9.7265625" customWidth="1"/>
    <col min="15094" max="15095" width="11.1796875" customWidth="1"/>
    <col min="15096" max="15096" width="10.81640625" customWidth="1"/>
    <col min="15097" max="15098" width="12.1796875" customWidth="1"/>
    <col min="15099" max="15099" width="12" customWidth="1"/>
    <col min="15100" max="15100" width="15.1796875" customWidth="1"/>
    <col min="15101" max="15101" width="11.453125" bestFit="1" customWidth="1"/>
    <col min="15102" max="15102" width="11.54296875" customWidth="1"/>
    <col min="15103" max="15103" width="8.81640625"/>
    <col min="15104" max="15104" width="12.81640625" customWidth="1"/>
    <col min="15105" max="15105" width="11.453125" bestFit="1" customWidth="1"/>
    <col min="15106" max="15106" width="11.1796875" customWidth="1"/>
    <col min="15107" max="15107" width="14.54296875" customWidth="1"/>
    <col min="15108" max="15108" width="12.453125" customWidth="1"/>
    <col min="15109" max="15348" width="8.81640625"/>
    <col min="15349" max="15349" width="9.7265625" customWidth="1"/>
    <col min="15350" max="15351" width="11.1796875" customWidth="1"/>
    <col min="15352" max="15352" width="10.81640625" customWidth="1"/>
    <col min="15353" max="15354" width="12.1796875" customWidth="1"/>
    <col min="15355" max="15355" width="12" customWidth="1"/>
    <col min="15356" max="15356" width="15.1796875" customWidth="1"/>
    <col min="15357" max="15357" width="11.453125" bestFit="1" customWidth="1"/>
    <col min="15358" max="15358" width="11.54296875" customWidth="1"/>
    <col min="15359" max="15359" width="8.81640625"/>
    <col min="15360" max="15360" width="12.81640625" customWidth="1"/>
    <col min="15361" max="15361" width="11.453125" bestFit="1" customWidth="1"/>
    <col min="15362" max="15362" width="11.1796875" customWidth="1"/>
    <col min="15363" max="15363" width="14.54296875" customWidth="1"/>
    <col min="15364" max="15364" width="12.453125" customWidth="1"/>
    <col min="15365" max="15604" width="8.81640625"/>
    <col min="15605" max="15605" width="9.7265625" customWidth="1"/>
    <col min="15606" max="15607" width="11.1796875" customWidth="1"/>
    <col min="15608" max="15608" width="10.81640625" customWidth="1"/>
    <col min="15609" max="15610" width="12.1796875" customWidth="1"/>
    <col min="15611" max="15611" width="12" customWidth="1"/>
    <col min="15612" max="15612" width="15.1796875" customWidth="1"/>
    <col min="15613" max="15613" width="11.453125" bestFit="1" customWidth="1"/>
    <col min="15614" max="15614" width="11.54296875" customWidth="1"/>
    <col min="15615" max="15615" width="8.81640625"/>
    <col min="15616" max="15616" width="12.81640625" customWidth="1"/>
    <col min="15617" max="15617" width="11.453125" bestFit="1" customWidth="1"/>
    <col min="15618" max="15618" width="11.1796875" customWidth="1"/>
    <col min="15619" max="15619" width="14.54296875" customWidth="1"/>
    <col min="15620" max="15620" width="12.453125" customWidth="1"/>
    <col min="15621" max="15860" width="8.81640625"/>
    <col min="15861" max="15861" width="9.7265625" customWidth="1"/>
    <col min="15862" max="15863" width="11.1796875" customWidth="1"/>
    <col min="15864" max="15864" width="10.81640625" customWidth="1"/>
    <col min="15865" max="15866" width="12.1796875" customWidth="1"/>
    <col min="15867" max="15867" width="12" customWidth="1"/>
    <col min="15868" max="15868" width="15.1796875" customWidth="1"/>
    <col min="15869" max="15869" width="11.453125" bestFit="1" customWidth="1"/>
    <col min="15870" max="15870" width="11.54296875" customWidth="1"/>
    <col min="15871" max="15871" width="8.81640625"/>
    <col min="15872" max="15872" width="12.81640625" customWidth="1"/>
    <col min="15873" max="15873" width="11.453125" bestFit="1" customWidth="1"/>
    <col min="15874" max="15874" width="11.1796875" customWidth="1"/>
    <col min="15875" max="15875" width="14.54296875" customWidth="1"/>
    <col min="15876" max="15876" width="12.453125" customWidth="1"/>
    <col min="15877" max="16116" width="8.81640625"/>
    <col min="16117" max="16117" width="9.7265625" customWidth="1"/>
    <col min="16118" max="16119" width="11.1796875" customWidth="1"/>
    <col min="16120" max="16120" width="10.81640625" customWidth="1"/>
    <col min="16121" max="16122" width="12.1796875" customWidth="1"/>
    <col min="16123" max="16123" width="12" customWidth="1"/>
    <col min="16124" max="16124" width="15.1796875" customWidth="1"/>
    <col min="16125" max="16125" width="11.453125" bestFit="1" customWidth="1"/>
    <col min="16126" max="16126" width="11.54296875" customWidth="1"/>
    <col min="16127" max="16127" width="8.81640625"/>
    <col min="16128" max="16128" width="12.81640625" customWidth="1"/>
    <col min="16129" max="16129" width="11.453125" bestFit="1" customWidth="1"/>
    <col min="16130" max="16130" width="11.1796875" customWidth="1"/>
    <col min="16131" max="16131" width="14.54296875" customWidth="1"/>
    <col min="16132" max="16132" width="12.453125" customWidth="1"/>
    <col min="16133" max="16378" width="8.81640625"/>
    <col min="16379" max="16384" width="8.81640625" customWidth="1"/>
  </cols>
  <sheetData>
    <row r="1" spans="1:18" hidden="1" x14ac:dyDescent="0.35"/>
    <row r="2" spans="1:18" s="3" customFormat="1" ht="43.5" x14ac:dyDescent="0.35">
      <c r="A2" s="12" t="s">
        <v>18</v>
      </c>
      <c r="B2" s="11" t="s">
        <v>15</v>
      </c>
      <c r="C2" s="11" t="s">
        <v>16</v>
      </c>
      <c r="D2" s="11" t="s">
        <v>17</v>
      </c>
      <c r="F2" s="12" t="s">
        <v>75</v>
      </c>
      <c r="G2" s="12" t="s">
        <v>76</v>
      </c>
      <c r="H2" s="11" t="s">
        <v>133</v>
      </c>
      <c r="I2" s="11" t="s">
        <v>134</v>
      </c>
      <c r="J2" s="11" t="s">
        <v>135</v>
      </c>
      <c r="K2" s="11" t="s">
        <v>136</v>
      </c>
      <c r="L2" s="11" t="s">
        <v>141</v>
      </c>
      <c r="M2" s="11" t="s">
        <v>142</v>
      </c>
      <c r="N2" s="11" t="s">
        <v>143</v>
      </c>
      <c r="O2" s="11" t="s">
        <v>144</v>
      </c>
      <c r="P2" s="11" t="s">
        <v>210</v>
      </c>
      <c r="Q2" s="11" t="s">
        <v>211</v>
      </c>
      <c r="R2" s="11" t="s">
        <v>212</v>
      </c>
    </row>
    <row r="3" spans="1:18" s="3" customFormat="1" x14ac:dyDescent="0.35">
      <c r="A3" s="13" t="s">
        <v>153</v>
      </c>
      <c r="B3" s="14" t="s">
        <v>154</v>
      </c>
      <c r="C3" s="6" t="s">
        <v>206</v>
      </c>
      <c r="D3" s="14" t="s">
        <v>207</v>
      </c>
      <c r="E3" s="16"/>
      <c r="F3" s="20">
        <v>42866</v>
      </c>
      <c r="G3" s="13" t="s">
        <v>208</v>
      </c>
      <c r="H3" s="10">
        <v>0</v>
      </c>
      <c r="I3" s="10">
        <v>0</v>
      </c>
      <c r="J3" s="10">
        <v>0</v>
      </c>
      <c r="K3" s="10">
        <v>0</v>
      </c>
      <c r="L3" s="10">
        <v>0</v>
      </c>
      <c r="M3" s="10">
        <v>0</v>
      </c>
      <c r="N3" s="15">
        <v>100000</v>
      </c>
      <c r="O3" s="15">
        <v>114500</v>
      </c>
      <c r="P3" s="15">
        <v>134650</v>
      </c>
      <c r="Q3" s="15">
        <v>139630</v>
      </c>
      <c r="R3" s="15">
        <v>320000</v>
      </c>
    </row>
    <row r="4" spans="1:18" ht="29" x14ac:dyDescent="0.35">
      <c r="A4" s="7" t="s">
        <v>112</v>
      </c>
      <c r="B4" s="5" t="s">
        <v>23</v>
      </c>
      <c r="C4" s="17" t="s">
        <v>31</v>
      </c>
      <c r="D4" s="6" t="s">
        <v>69</v>
      </c>
      <c r="F4" s="8">
        <v>39969</v>
      </c>
      <c r="G4" s="6" t="s">
        <v>24</v>
      </c>
      <c r="H4" s="10">
        <v>54690</v>
      </c>
      <c r="I4" s="10">
        <v>54690</v>
      </c>
      <c r="J4" s="10">
        <v>56320</v>
      </c>
      <c r="K4" s="10" t="s">
        <v>145</v>
      </c>
      <c r="L4" s="10">
        <v>0</v>
      </c>
      <c r="M4" s="10">
        <v>0</v>
      </c>
      <c r="N4" s="10">
        <v>0</v>
      </c>
      <c r="O4" s="10">
        <v>0</v>
      </c>
      <c r="P4" s="15">
        <v>0</v>
      </c>
      <c r="Q4" s="15">
        <v>0</v>
      </c>
      <c r="R4" s="15">
        <v>0</v>
      </c>
    </row>
    <row r="5" spans="1:18" ht="29" x14ac:dyDescent="0.35">
      <c r="A5" s="7" t="s">
        <v>92</v>
      </c>
      <c r="B5" s="5"/>
      <c r="C5" s="6" t="s">
        <v>91</v>
      </c>
      <c r="D5" s="6"/>
      <c r="F5" s="8">
        <v>41645</v>
      </c>
      <c r="G5" s="6" t="s">
        <v>93</v>
      </c>
      <c r="H5" s="10">
        <v>25000</v>
      </c>
      <c r="I5" s="10">
        <v>25000</v>
      </c>
      <c r="J5" s="10">
        <v>25000</v>
      </c>
      <c r="K5" s="10">
        <v>25000</v>
      </c>
      <c r="L5" s="10">
        <v>26500</v>
      </c>
      <c r="M5" s="10">
        <v>26500</v>
      </c>
      <c r="N5" s="10">
        <v>26500</v>
      </c>
      <c r="O5" s="10">
        <v>30340</v>
      </c>
      <c r="P5" s="10">
        <v>35680</v>
      </c>
      <c r="Q5" s="10">
        <v>37000</v>
      </c>
      <c r="R5" s="10">
        <v>38630</v>
      </c>
    </row>
    <row r="6" spans="1:18" ht="29" x14ac:dyDescent="0.35">
      <c r="A6" s="7" t="s">
        <v>151</v>
      </c>
      <c r="B6" s="5" t="s">
        <v>117</v>
      </c>
      <c r="C6" s="6" t="s">
        <v>38</v>
      </c>
      <c r="D6" s="6" t="s">
        <v>39</v>
      </c>
      <c r="F6" s="8">
        <v>38435</v>
      </c>
      <c r="G6" s="6" t="s">
        <v>155</v>
      </c>
      <c r="H6" s="10">
        <v>32170</v>
      </c>
      <c r="I6" s="10">
        <v>32170</v>
      </c>
      <c r="J6" s="10">
        <v>32940</v>
      </c>
      <c r="K6" s="10">
        <v>33900</v>
      </c>
      <c r="L6" s="10">
        <v>35100</v>
      </c>
      <c r="M6" s="10">
        <v>35100</v>
      </c>
      <c r="N6" s="10">
        <v>35100</v>
      </c>
      <c r="O6" s="10">
        <v>40190</v>
      </c>
      <c r="P6" s="10">
        <v>47260</v>
      </c>
      <c r="Q6" s="10">
        <v>49000</v>
      </c>
      <c r="R6" s="10">
        <v>51160</v>
      </c>
    </row>
    <row r="7" spans="1:18" x14ac:dyDescent="0.35">
      <c r="A7" s="7" t="s">
        <v>11</v>
      </c>
      <c r="B7" s="5" t="s">
        <v>25</v>
      </c>
      <c r="C7" s="6" t="s">
        <v>30</v>
      </c>
      <c r="D7" s="6" t="s">
        <v>33</v>
      </c>
      <c r="F7" s="8">
        <v>40909</v>
      </c>
      <c r="G7" s="6" t="s">
        <v>24</v>
      </c>
      <c r="H7" s="10">
        <v>25800</v>
      </c>
      <c r="I7" s="10">
        <v>25800</v>
      </c>
      <c r="J7" s="10">
        <v>26420</v>
      </c>
      <c r="K7" s="10">
        <v>27100</v>
      </c>
      <c r="L7" s="10">
        <v>28000</v>
      </c>
      <c r="M7" s="10">
        <v>28000</v>
      </c>
      <c r="N7" s="10">
        <v>28000</v>
      </c>
      <c r="O7" s="10">
        <v>32060</v>
      </c>
      <c r="P7" s="10">
        <v>37700</v>
      </c>
      <c r="Q7" s="10">
        <v>39100</v>
      </c>
      <c r="R7" s="10">
        <v>40820</v>
      </c>
    </row>
    <row r="8" spans="1:18" ht="29" x14ac:dyDescent="0.35">
      <c r="A8" s="7" t="s">
        <v>42</v>
      </c>
      <c r="B8" s="5" t="s">
        <v>152</v>
      </c>
      <c r="C8" s="6" t="s">
        <v>44</v>
      </c>
      <c r="D8" s="6" t="s">
        <v>45</v>
      </c>
      <c r="F8" s="8">
        <v>42314</v>
      </c>
      <c r="G8" s="6" t="s">
        <v>165</v>
      </c>
      <c r="H8" s="10">
        <f>10000/12</f>
        <v>833.33333333333337</v>
      </c>
      <c r="I8" s="10">
        <f>10000/12</f>
        <v>833.33333333333337</v>
      </c>
      <c r="J8" s="10">
        <f>10240/12</f>
        <v>853.33333333333337</v>
      </c>
      <c r="K8" s="10">
        <f>10500/12</f>
        <v>875</v>
      </c>
      <c r="L8" s="10">
        <v>908</v>
      </c>
      <c r="M8" s="10">
        <v>908</v>
      </c>
      <c r="N8" s="10">
        <v>908</v>
      </c>
      <c r="O8" s="10">
        <v>1040</v>
      </c>
      <c r="P8" s="10">
        <v>1223</v>
      </c>
      <c r="Q8" s="10">
        <v>1267</v>
      </c>
      <c r="R8" s="10">
        <v>1323</v>
      </c>
    </row>
    <row r="9" spans="1:18" ht="28.5" customHeight="1" x14ac:dyDescent="0.35">
      <c r="A9" s="7" t="s">
        <v>14</v>
      </c>
      <c r="B9" s="5" t="s">
        <v>118</v>
      </c>
      <c r="C9" s="6" t="s">
        <v>40</v>
      </c>
      <c r="D9" s="6" t="s">
        <v>41</v>
      </c>
      <c r="F9" s="8">
        <v>42644</v>
      </c>
      <c r="G9" s="6" t="s">
        <v>155</v>
      </c>
      <c r="H9" s="10">
        <v>16100</v>
      </c>
      <c r="I9" s="10">
        <v>16100</v>
      </c>
      <c r="J9" s="10">
        <v>16490</v>
      </c>
      <c r="K9" s="10">
        <v>16900</v>
      </c>
      <c r="L9" s="10">
        <v>17500</v>
      </c>
      <c r="M9" s="10">
        <v>17500</v>
      </c>
      <c r="N9" s="10">
        <v>17500</v>
      </c>
      <c r="O9" s="10">
        <v>20040</v>
      </c>
      <c r="P9" s="10">
        <v>23570</v>
      </c>
      <c r="Q9" s="10">
        <v>24400</v>
      </c>
      <c r="R9" s="10">
        <v>25470</v>
      </c>
    </row>
    <row r="10" spans="1:18" x14ac:dyDescent="0.35">
      <c r="A10" s="7" t="s">
        <v>34</v>
      </c>
      <c r="B10" s="6" t="s">
        <v>150</v>
      </c>
      <c r="C10" s="6" t="s">
        <v>36</v>
      </c>
      <c r="D10" s="6" t="s">
        <v>37</v>
      </c>
      <c r="F10" s="8">
        <v>42887</v>
      </c>
      <c r="G10" s="6" t="s">
        <v>35</v>
      </c>
      <c r="H10" s="10">
        <v>0</v>
      </c>
      <c r="I10" s="10">
        <f>(84000/12)*7/12</f>
        <v>4083.3333333333335</v>
      </c>
      <c r="J10" s="10">
        <f>84000/12</f>
        <v>7000</v>
      </c>
      <c r="K10" s="10">
        <f>86300/12</f>
        <v>7191.666666666667</v>
      </c>
      <c r="L10" s="10">
        <v>7433</v>
      </c>
      <c r="M10" s="10">
        <v>7433</v>
      </c>
      <c r="N10" s="10">
        <v>7433</v>
      </c>
      <c r="O10" s="10">
        <v>8511</v>
      </c>
      <c r="P10" s="15">
        <v>10009</v>
      </c>
      <c r="Q10" s="15">
        <v>10383</v>
      </c>
      <c r="R10" s="15">
        <v>10840</v>
      </c>
    </row>
    <row r="11" spans="1:18" x14ac:dyDescent="0.35">
      <c r="A11" s="7" t="s">
        <v>46</v>
      </c>
      <c r="B11" s="5" t="s">
        <v>47</v>
      </c>
      <c r="C11" s="6" t="s">
        <v>63</v>
      </c>
      <c r="D11" s="6" t="s">
        <v>48</v>
      </c>
      <c r="F11" s="8">
        <v>43236</v>
      </c>
      <c r="G11" s="6" t="s">
        <v>49</v>
      </c>
      <c r="H11" s="10">
        <v>0</v>
      </c>
      <c r="I11" s="10">
        <v>0</v>
      </c>
      <c r="J11" s="10">
        <f>(45000*7.5)/12</f>
        <v>28125</v>
      </c>
      <c r="K11" s="10">
        <v>45000</v>
      </c>
      <c r="L11" s="10">
        <v>0</v>
      </c>
      <c r="M11" s="10">
        <v>0</v>
      </c>
      <c r="N11" s="10">
        <v>0</v>
      </c>
      <c r="O11" s="10">
        <v>0</v>
      </c>
      <c r="P11" s="15" t="s">
        <v>156</v>
      </c>
      <c r="Q11" s="15"/>
      <c r="R11" s="15"/>
    </row>
    <row r="12" spans="1:18" ht="59.25" customHeight="1" x14ac:dyDescent="0.35">
      <c r="A12" s="7" t="s">
        <v>50</v>
      </c>
      <c r="B12" s="5" t="s">
        <v>47</v>
      </c>
      <c r="C12" s="6" t="s">
        <v>63</v>
      </c>
      <c r="D12" s="6" t="s">
        <v>51</v>
      </c>
      <c r="F12" s="8">
        <v>42917</v>
      </c>
      <c r="G12" s="6" t="s">
        <v>174</v>
      </c>
      <c r="H12" s="10">
        <v>0</v>
      </c>
      <c r="I12" s="10">
        <v>300000</v>
      </c>
      <c r="J12" s="10">
        <v>300000</v>
      </c>
      <c r="K12" s="10">
        <v>300000</v>
      </c>
      <c r="L12" s="10">
        <v>300000</v>
      </c>
      <c r="M12" s="10">
        <v>300000</v>
      </c>
      <c r="N12" s="10">
        <v>300000</v>
      </c>
      <c r="O12" s="10">
        <v>339000</v>
      </c>
      <c r="P12" s="10">
        <v>339000</v>
      </c>
      <c r="Q12" s="10">
        <v>351543</v>
      </c>
      <c r="R12" s="10">
        <v>351543</v>
      </c>
    </row>
    <row r="13" spans="1:18" x14ac:dyDescent="0.35">
      <c r="A13" s="7" t="s">
        <v>52</v>
      </c>
      <c r="B13" s="5" t="s">
        <v>47</v>
      </c>
      <c r="C13" s="6" t="s">
        <v>63</v>
      </c>
      <c r="D13" s="6" t="s">
        <v>53</v>
      </c>
      <c r="F13" s="8">
        <v>42870</v>
      </c>
      <c r="G13" s="6" t="s">
        <v>49</v>
      </c>
      <c r="H13" s="10">
        <v>0</v>
      </c>
      <c r="I13" s="10">
        <v>65000</v>
      </c>
      <c r="J13" s="10">
        <v>66560</v>
      </c>
      <c r="K13" s="10">
        <v>68000</v>
      </c>
      <c r="L13" t="s">
        <v>156</v>
      </c>
      <c r="M13" s="10"/>
      <c r="N13" s="10"/>
      <c r="O13" s="10"/>
      <c r="P13" s="15"/>
      <c r="Q13" s="15"/>
      <c r="R13" s="15"/>
    </row>
    <row r="14" spans="1:18" x14ac:dyDescent="0.35">
      <c r="A14" s="7" t="s">
        <v>229</v>
      </c>
      <c r="B14" s="5"/>
      <c r="C14" s="6" t="s">
        <v>230</v>
      </c>
      <c r="D14" s="6"/>
      <c r="F14" s="8"/>
      <c r="G14" s="6"/>
      <c r="H14" s="10"/>
      <c r="I14" s="10"/>
      <c r="J14" s="10"/>
      <c r="K14" s="10"/>
      <c r="M14" s="10"/>
      <c r="N14" s="10"/>
      <c r="O14" s="10">
        <v>45800</v>
      </c>
      <c r="P14" s="15">
        <v>53860</v>
      </c>
      <c r="Q14" s="15" t="s">
        <v>156</v>
      </c>
      <c r="R14" s="15"/>
    </row>
    <row r="15" spans="1:18" ht="29" x14ac:dyDescent="0.35">
      <c r="A15" s="7" t="s">
        <v>157</v>
      </c>
      <c r="B15" s="5" t="s">
        <v>158</v>
      </c>
      <c r="C15" s="6" t="s">
        <v>19</v>
      </c>
      <c r="D15" s="6" t="s">
        <v>21</v>
      </c>
      <c r="F15" s="8" t="s">
        <v>175</v>
      </c>
      <c r="G15" s="6" t="s">
        <v>20</v>
      </c>
      <c r="H15" s="10" t="s">
        <v>204</v>
      </c>
      <c r="I15" s="10" t="s">
        <v>204</v>
      </c>
      <c r="J15" s="10" t="s">
        <v>203</v>
      </c>
      <c r="K15" s="10">
        <v>1408</v>
      </c>
      <c r="L15" s="10">
        <v>1458</v>
      </c>
      <c r="M15" s="10">
        <v>1458</v>
      </c>
      <c r="N15" s="10">
        <v>1458</v>
      </c>
      <c r="O15" s="10">
        <v>1670</v>
      </c>
      <c r="P15" s="10">
        <v>1964</v>
      </c>
      <c r="Q15" s="10">
        <v>2033</v>
      </c>
      <c r="R15" s="10">
        <v>2122</v>
      </c>
    </row>
    <row r="16" spans="1:18" ht="27" customHeight="1" x14ac:dyDescent="0.35">
      <c r="A16" s="7" t="s">
        <v>225</v>
      </c>
      <c r="B16" s="5" t="s">
        <v>158</v>
      </c>
      <c r="C16" s="6" t="s">
        <v>19</v>
      </c>
      <c r="D16" s="6" t="s">
        <v>21</v>
      </c>
      <c r="F16" s="8">
        <v>40673</v>
      </c>
      <c r="G16" s="6" t="s">
        <v>20</v>
      </c>
      <c r="H16" s="10" t="s">
        <v>204</v>
      </c>
      <c r="I16" s="10" t="s">
        <v>204</v>
      </c>
      <c r="J16" s="10" t="s">
        <v>203</v>
      </c>
      <c r="K16" s="10">
        <v>16900</v>
      </c>
      <c r="L16" s="10">
        <v>1458</v>
      </c>
      <c r="M16" s="10">
        <v>1458</v>
      </c>
      <c r="N16" s="10">
        <v>1458</v>
      </c>
      <c r="O16" s="10">
        <v>1670</v>
      </c>
      <c r="P16" s="15">
        <v>1964</v>
      </c>
      <c r="Q16" s="15">
        <v>2033</v>
      </c>
      <c r="R16" s="15">
        <v>2122</v>
      </c>
    </row>
    <row r="17" spans="1:18" ht="27" customHeight="1" x14ac:dyDescent="0.35">
      <c r="A17" s="7" t="s">
        <v>57</v>
      </c>
      <c r="B17" s="5" t="s">
        <v>54</v>
      </c>
      <c r="C17" s="6" t="s">
        <v>55</v>
      </c>
      <c r="D17" s="6" t="s">
        <v>56</v>
      </c>
      <c r="F17" s="8">
        <v>37926</v>
      </c>
      <c r="G17" s="6" t="s">
        <v>58</v>
      </c>
      <c r="H17" s="10">
        <f t="shared" ref="H17:K17" si="0">432000/12</f>
        <v>36000</v>
      </c>
      <c r="I17" s="10">
        <f t="shared" si="0"/>
        <v>36000</v>
      </c>
      <c r="J17" s="10">
        <f t="shared" si="0"/>
        <v>36000</v>
      </c>
      <c r="K17" s="10">
        <f t="shared" si="0"/>
        <v>36000</v>
      </c>
      <c r="L17" s="10">
        <v>38258</v>
      </c>
      <c r="M17" s="10">
        <v>38258</v>
      </c>
      <c r="N17" s="10">
        <v>38258</v>
      </c>
      <c r="O17" s="10">
        <v>43805</v>
      </c>
      <c r="P17" s="10">
        <v>51515</v>
      </c>
      <c r="Q17" s="10">
        <v>53417</v>
      </c>
      <c r="R17" s="10">
        <v>55767</v>
      </c>
    </row>
    <row r="18" spans="1:18" ht="30.75" customHeight="1" x14ac:dyDescent="0.35">
      <c r="A18" s="7" t="s">
        <v>12</v>
      </c>
      <c r="B18" s="5" t="s">
        <v>60</v>
      </c>
      <c r="C18" s="6" t="s">
        <v>61</v>
      </c>
      <c r="D18" s="6" t="s">
        <v>41</v>
      </c>
      <c r="F18" s="8">
        <v>41924</v>
      </c>
      <c r="G18" s="6" t="s">
        <v>62</v>
      </c>
      <c r="H18" s="10">
        <v>35000</v>
      </c>
      <c r="I18" s="10">
        <f>(35000*6)/12</f>
        <v>17500</v>
      </c>
      <c r="J18" s="18" t="s">
        <v>164</v>
      </c>
      <c r="K18" s="10">
        <v>0</v>
      </c>
      <c r="L18" s="10">
        <v>0</v>
      </c>
      <c r="M18" s="10">
        <v>0</v>
      </c>
      <c r="N18" s="10">
        <v>0</v>
      </c>
      <c r="O18" s="10">
        <v>0</v>
      </c>
      <c r="P18" s="15"/>
      <c r="Q18" s="15"/>
      <c r="R18" s="15"/>
    </row>
    <row r="19" spans="1:18" x14ac:dyDescent="0.35">
      <c r="A19" s="7" t="s">
        <v>12</v>
      </c>
      <c r="B19" s="5" t="s">
        <v>47</v>
      </c>
      <c r="C19" s="6" t="s">
        <v>63</v>
      </c>
      <c r="D19" s="6" t="s">
        <v>59</v>
      </c>
      <c r="F19" s="8">
        <v>42917</v>
      </c>
      <c r="G19" s="6" t="s">
        <v>62</v>
      </c>
      <c r="H19" s="10">
        <v>0</v>
      </c>
      <c r="I19" s="10">
        <f>(40000*6)/12</f>
        <v>20000</v>
      </c>
      <c r="J19" s="10">
        <v>40000</v>
      </c>
      <c r="K19" s="10">
        <v>40000</v>
      </c>
      <c r="L19" s="10">
        <v>40000</v>
      </c>
      <c r="M19" s="10">
        <v>40000</v>
      </c>
      <c r="N19" s="10">
        <v>40000</v>
      </c>
      <c r="O19" s="10">
        <v>45800</v>
      </c>
      <c r="P19" s="15"/>
      <c r="Q19" s="15"/>
      <c r="R19" s="15"/>
    </row>
    <row r="20" spans="1:18" x14ac:dyDescent="0.35">
      <c r="A20" s="7" t="s">
        <v>4</v>
      </c>
      <c r="B20" s="5" t="s">
        <v>110</v>
      </c>
      <c r="C20" s="6" t="s">
        <v>31</v>
      </c>
      <c r="D20" s="6" t="s">
        <v>137</v>
      </c>
      <c r="F20" s="8">
        <v>40909</v>
      </c>
      <c r="G20" s="6" t="s">
        <v>24</v>
      </c>
      <c r="H20" s="10">
        <v>0</v>
      </c>
      <c r="I20" s="10">
        <v>0</v>
      </c>
      <c r="J20" s="10">
        <v>0</v>
      </c>
      <c r="K20" s="10" t="s">
        <v>145</v>
      </c>
      <c r="L20" s="10"/>
      <c r="M20" s="10"/>
      <c r="N20" s="10"/>
      <c r="O20" s="10"/>
      <c r="P20" s="15"/>
      <c r="Q20" s="15"/>
      <c r="R20" s="15"/>
    </row>
    <row r="21" spans="1:18" ht="29" x14ac:dyDescent="0.35">
      <c r="A21" s="7" t="s">
        <v>8</v>
      </c>
      <c r="B21" s="5" t="s">
        <v>158</v>
      </c>
      <c r="C21" s="6" t="s">
        <v>19</v>
      </c>
      <c r="D21" s="6" t="s">
        <v>21</v>
      </c>
      <c r="F21" s="8">
        <v>39308</v>
      </c>
      <c r="G21" s="6" t="s">
        <v>20</v>
      </c>
      <c r="H21" s="10" t="s">
        <v>204</v>
      </c>
      <c r="I21" s="10" t="s">
        <v>204</v>
      </c>
      <c r="J21" s="10" t="s">
        <v>203</v>
      </c>
      <c r="K21" s="10">
        <v>1408</v>
      </c>
      <c r="L21" s="10">
        <v>1458</v>
      </c>
      <c r="M21" s="10">
        <v>1458</v>
      </c>
      <c r="N21" s="10">
        <v>1458</v>
      </c>
      <c r="O21" s="10">
        <v>1670</v>
      </c>
      <c r="P21" s="10">
        <v>1964</v>
      </c>
      <c r="Q21" s="10">
        <v>2033</v>
      </c>
      <c r="R21" s="10">
        <v>2122</v>
      </c>
    </row>
    <row r="22" spans="1:18" x14ac:dyDescent="0.35">
      <c r="A22" s="7" t="s">
        <v>3</v>
      </c>
      <c r="B22" s="5" t="s">
        <v>29</v>
      </c>
      <c r="C22" s="6" t="s">
        <v>31</v>
      </c>
      <c r="D22" s="6" t="s">
        <v>69</v>
      </c>
      <c r="F22" s="8">
        <v>40544</v>
      </c>
      <c r="G22" s="6" t="s">
        <v>24</v>
      </c>
      <c r="H22" s="10">
        <v>0</v>
      </c>
      <c r="I22" s="10">
        <v>0</v>
      </c>
      <c r="J22" s="10">
        <v>0</v>
      </c>
      <c r="K22" s="10" t="s">
        <v>145</v>
      </c>
      <c r="L22" s="10"/>
      <c r="M22" s="10"/>
      <c r="N22" s="10"/>
      <c r="O22" s="10"/>
      <c r="P22" s="15"/>
      <c r="Q22" s="15"/>
      <c r="R22" s="15"/>
    </row>
    <row r="23" spans="1:18" ht="48.75" customHeight="1" x14ac:dyDescent="0.35">
      <c r="A23" s="7" t="s">
        <v>196</v>
      </c>
      <c r="B23" s="5" t="s">
        <v>29</v>
      </c>
      <c r="C23" s="6" t="s">
        <v>31</v>
      </c>
      <c r="D23" s="6" t="s">
        <v>147</v>
      </c>
      <c r="F23" s="8">
        <v>41992</v>
      </c>
      <c r="G23" s="6" t="s">
        <v>146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  <c r="N23" s="10">
        <v>0</v>
      </c>
      <c r="O23" s="10">
        <v>0</v>
      </c>
      <c r="P23" s="15" t="s">
        <v>166</v>
      </c>
      <c r="Q23" s="15"/>
      <c r="R23" s="15"/>
    </row>
    <row r="24" spans="1:18" ht="48.75" customHeight="1" x14ac:dyDescent="0.35">
      <c r="A24" s="7" t="s">
        <v>178</v>
      </c>
      <c r="B24" s="5" t="s">
        <v>181</v>
      </c>
      <c r="C24" s="6" t="s">
        <v>182</v>
      </c>
      <c r="D24" s="6" t="s">
        <v>183</v>
      </c>
      <c r="F24" s="8" t="s">
        <v>179</v>
      </c>
      <c r="G24" s="6" t="s">
        <v>180</v>
      </c>
      <c r="H24" s="10">
        <v>0</v>
      </c>
      <c r="I24" s="10">
        <v>0</v>
      </c>
      <c r="J24" s="10">
        <v>0</v>
      </c>
      <c r="K24" s="10">
        <v>8333</v>
      </c>
      <c r="L24" s="10">
        <v>8616</v>
      </c>
      <c r="M24" s="10">
        <v>8616</v>
      </c>
      <c r="N24" s="10">
        <v>8616</v>
      </c>
      <c r="O24" s="10">
        <v>9866</v>
      </c>
      <c r="P24" s="10">
        <v>11602</v>
      </c>
      <c r="Q24" s="10">
        <v>12033</v>
      </c>
      <c r="R24" s="10">
        <v>12563</v>
      </c>
    </row>
    <row r="25" spans="1:18" x14ac:dyDescent="0.35">
      <c r="A25" s="7" t="s">
        <v>217</v>
      </c>
      <c r="B25" s="5" t="s">
        <v>66</v>
      </c>
      <c r="C25" s="6"/>
      <c r="D25" s="6" t="s">
        <v>65</v>
      </c>
      <c r="F25" s="8">
        <v>34961</v>
      </c>
      <c r="G25" s="6" t="s">
        <v>64</v>
      </c>
      <c r="H25" s="10">
        <f>67590/3</f>
        <v>22530</v>
      </c>
      <c r="I25" s="10">
        <f>67590/3</f>
        <v>22530</v>
      </c>
      <c r="J25" s="10">
        <f>69212/3</f>
        <v>23070.666666666668</v>
      </c>
      <c r="K25" s="10">
        <f>71150/3</f>
        <v>23716.666666666668</v>
      </c>
      <c r="L25" s="10">
        <v>24533</v>
      </c>
      <c r="M25" s="10">
        <v>24533</v>
      </c>
      <c r="N25" s="10">
        <v>24533</v>
      </c>
      <c r="O25" s="10">
        <v>28090</v>
      </c>
      <c r="P25" s="15" t="s">
        <v>156</v>
      </c>
      <c r="Q25" s="15" t="s">
        <v>156</v>
      </c>
      <c r="R25" s="15" t="s">
        <v>156</v>
      </c>
    </row>
    <row r="26" spans="1:18" x14ac:dyDescent="0.35">
      <c r="A26" s="7" t="s">
        <v>67</v>
      </c>
      <c r="B26" s="5" t="s">
        <v>82</v>
      </c>
      <c r="C26" s="6" t="s">
        <v>31</v>
      </c>
      <c r="D26" s="6" t="s">
        <v>69</v>
      </c>
      <c r="F26" s="8">
        <v>42505</v>
      </c>
      <c r="G26" s="6" t="s">
        <v>24</v>
      </c>
      <c r="H26" s="10">
        <f>(55000*6.5)/12</f>
        <v>29791.666666666668</v>
      </c>
      <c r="I26" s="10">
        <v>55000</v>
      </c>
      <c r="J26" s="10">
        <v>56320</v>
      </c>
      <c r="K26" s="10" t="s">
        <v>149</v>
      </c>
      <c r="L26" s="10"/>
      <c r="M26" s="10"/>
      <c r="N26" s="10"/>
      <c r="O26" s="10"/>
      <c r="P26" s="15"/>
      <c r="Q26" s="15"/>
      <c r="R26" s="15"/>
    </row>
    <row r="27" spans="1:18" ht="29" x14ac:dyDescent="0.35">
      <c r="A27" s="7" t="s">
        <v>0</v>
      </c>
      <c r="B27" s="5" t="s">
        <v>25</v>
      </c>
      <c r="C27" s="6" t="s">
        <v>32</v>
      </c>
      <c r="D27" s="6" t="s">
        <v>129</v>
      </c>
      <c r="F27" s="8" t="s">
        <v>184</v>
      </c>
      <c r="G27" s="6" t="s">
        <v>24</v>
      </c>
      <c r="H27" s="10">
        <v>36040</v>
      </c>
      <c r="I27" s="10">
        <v>36040</v>
      </c>
      <c r="J27" s="10">
        <v>36040</v>
      </c>
      <c r="K27" s="10">
        <v>37000</v>
      </c>
      <c r="L27" s="10">
        <v>38300</v>
      </c>
      <c r="M27" s="10">
        <v>38300</v>
      </c>
      <c r="N27" s="10">
        <v>38300</v>
      </c>
      <c r="O27" s="10">
        <v>43855</v>
      </c>
      <c r="P27" s="10">
        <v>51570</v>
      </c>
      <c r="Q27" s="10">
        <v>53500</v>
      </c>
      <c r="R27" s="10">
        <v>55850</v>
      </c>
    </row>
    <row r="28" spans="1:18" ht="29" x14ac:dyDescent="0.35">
      <c r="A28" s="7" t="s">
        <v>74</v>
      </c>
      <c r="B28" s="5" t="s">
        <v>152</v>
      </c>
      <c r="C28" s="6" t="s">
        <v>44</v>
      </c>
      <c r="D28" s="6" t="s">
        <v>45</v>
      </c>
      <c r="F28" s="8">
        <v>42370</v>
      </c>
      <c r="G28" s="6" t="s">
        <v>165</v>
      </c>
      <c r="H28" s="10">
        <f>10000/12</f>
        <v>833.33333333333337</v>
      </c>
      <c r="I28" s="10">
        <f>10000/12</f>
        <v>833.33333333333337</v>
      </c>
      <c r="J28" s="10">
        <f>10240/12</f>
        <v>853.33333333333337</v>
      </c>
      <c r="K28" s="10">
        <f>10500/12</f>
        <v>875</v>
      </c>
      <c r="L28" s="10">
        <v>908</v>
      </c>
      <c r="M28" s="10">
        <v>908</v>
      </c>
      <c r="N28" s="10">
        <v>908</v>
      </c>
      <c r="O28" s="10">
        <v>1040</v>
      </c>
      <c r="P28" s="15">
        <v>1223</v>
      </c>
      <c r="Q28" s="15">
        <v>1267</v>
      </c>
      <c r="R28" s="15">
        <v>1323</v>
      </c>
    </row>
    <row r="29" spans="1:18" ht="29" x14ac:dyDescent="0.35">
      <c r="A29" s="7" t="s">
        <v>9</v>
      </c>
      <c r="B29" s="5" t="s">
        <v>158</v>
      </c>
      <c r="C29" s="6" t="s">
        <v>19</v>
      </c>
      <c r="D29" s="6" t="s">
        <v>21</v>
      </c>
      <c r="F29" s="8">
        <v>39308</v>
      </c>
      <c r="G29" s="6" t="s">
        <v>20</v>
      </c>
      <c r="H29" s="10" t="s">
        <v>204</v>
      </c>
      <c r="I29" s="10" t="s">
        <v>204</v>
      </c>
      <c r="J29" s="10" t="s">
        <v>203</v>
      </c>
      <c r="K29" s="10">
        <v>1408</v>
      </c>
      <c r="L29" s="10">
        <v>1458</v>
      </c>
      <c r="M29" s="10">
        <v>1458</v>
      </c>
      <c r="N29" s="10">
        <v>1458</v>
      </c>
      <c r="O29" s="10">
        <v>1670</v>
      </c>
      <c r="P29" s="15">
        <v>1964</v>
      </c>
      <c r="Q29" s="15">
        <v>2033</v>
      </c>
      <c r="R29" s="15">
        <v>2122</v>
      </c>
    </row>
    <row r="30" spans="1:18" x14ac:dyDescent="0.35">
      <c r="A30" s="7" t="s">
        <v>77</v>
      </c>
      <c r="B30" s="5" t="s">
        <v>47</v>
      </c>
      <c r="C30" s="6" t="s">
        <v>63</v>
      </c>
      <c r="D30" s="6" t="s">
        <v>53</v>
      </c>
      <c r="F30" s="8">
        <v>43497</v>
      </c>
      <c r="G30" s="6" t="s">
        <v>49</v>
      </c>
      <c r="H30" s="10">
        <v>0</v>
      </c>
      <c r="I30" s="10">
        <v>0</v>
      </c>
      <c r="J30" s="10">
        <v>0</v>
      </c>
      <c r="K30" s="10">
        <f>(65000*10)/12</f>
        <v>54166.666666666664</v>
      </c>
      <c r="L30" s="10">
        <v>0</v>
      </c>
      <c r="M30" s="10">
        <v>0</v>
      </c>
      <c r="N30" s="10">
        <v>0</v>
      </c>
      <c r="O30" s="10">
        <v>0</v>
      </c>
      <c r="P30" s="15"/>
      <c r="Q30" s="15"/>
      <c r="R30" s="15"/>
    </row>
    <row r="31" spans="1:18" ht="29" x14ac:dyDescent="0.35">
      <c r="A31" s="7" t="s">
        <v>224</v>
      </c>
      <c r="B31" s="5" t="s">
        <v>158</v>
      </c>
      <c r="C31" s="6" t="s">
        <v>19</v>
      </c>
      <c r="D31" s="6" t="s">
        <v>21</v>
      </c>
      <c r="F31" s="8">
        <v>39308</v>
      </c>
      <c r="G31" s="6" t="s">
        <v>20</v>
      </c>
      <c r="H31" s="10" t="s">
        <v>204</v>
      </c>
      <c r="I31" s="10" t="s">
        <v>204</v>
      </c>
      <c r="J31" s="10" t="s">
        <v>203</v>
      </c>
      <c r="K31" s="10">
        <v>1408</v>
      </c>
      <c r="L31" s="10">
        <v>1458</v>
      </c>
      <c r="M31" s="10">
        <v>1458</v>
      </c>
      <c r="N31" s="10">
        <v>1458</v>
      </c>
      <c r="O31" s="10">
        <v>1670</v>
      </c>
      <c r="P31" s="15">
        <v>1964</v>
      </c>
      <c r="Q31" s="15">
        <v>203.3</v>
      </c>
      <c r="R31" s="15">
        <v>2122</v>
      </c>
    </row>
    <row r="32" spans="1:18" ht="43.5" x14ac:dyDescent="0.35">
      <c r="A32" s="7" t="s">
        <v>78</v>
      </c>
      <c r="B32" s="5" t="s">
        <v>167</v>
      </c>
      <c r="C32" s="6" t="s">
        <v>80</v>
      </c>
      <c r="D32" s="6" t="s">
        <v>79</v>
      </c>
      <c r="F32" s="8">
        <v>42887</v>
      </c>
      <c r="G32" s="6" t="s">
        <v>185</v>
      </c>
      <c r="H32" s="10">
        <v>0</v>
      </c>
      <c r="I32" s="10">
        <f>(62500/12)*7</f>
        <v>36458.333333333328</v>
      </c>
      <c r="J32" s="10">
        <v>62500</v>
      </c>
      <c r="K32" s="10">
        <v>62500</v>
      </c>
      <c r="L32" s="10">
        <v>62500</v>
      </c>
      <c r="M32" s="10">
        <v>62500</v>
      </c>
      <c r="N32" s="10">
        <v>62500</v>
      </c>
      <c r="O32" s="10">
        <v>71560</v>
      </c>
      <c r="P32" s="10">
        <v>84155</v>
      </c>
      <c r="Q32" s="10">
        <v>87300</v>
      </c>
      <c r="R32" s="10" t="s">
        <v>228</v>
      </c>
    </row>
    <row r="33" spans="1:18" x14ac:dyDescent="0.35">
      <c r="A33" s="7" t="s">
        <v>81</v>
      </c>
      <c r="B33" s="5" t="s">
        <v>68</v>
      </c>
      <c r="C33" s="6" t="s">
        <v>31</v>
      </c>
      <c r="D33" s="6" t="s">
        <v>69</v>
      </c>
      <c r="F33" s="8">
        <v>42401</v>
      </c>
      <c r="G33" s="6" t="s">
        <v>24</v>
      </c>
      <c r="H33" s="10">
        <v>55000</v>
      </c>
      <c r="I33" s="10">
        <v>55000</v>
      </c>
      <c r="J33" s="10">
        <v>56320</v>
      </c>
      <c r="K33" s="10" t="s">
        <v>145</v>
      </c>
      <c r="L33" s="10"/>
      <c r="M33" s="10"/>
      <c r="N33" s="10"/>
      <c r="O33" s="10"/>
      <c r="P33" s="15"/>
      <c r="Q33" s="15"/>
      <c r="R33" s="15"/>
    </row>
    <row r="34" spans="1:18" x14ac:dyDescent="0.35">
      <c r="A34" s="7" t="s">
        <v>83</v>
      </c>
      <c r="B34" s="5" t="s">
        <v>168</v>
      </c>
      <c r="C34" s="6" t="s">
        <v>87</v>
      </c>
      <c r="D34" s="6" t="s">
        <v>84</v>
      </c>
      <c r="F34" s="8">
        <v>41409</v>
      </c>
      <c r="G34" s="6" t="s">
        <v>85</v>
      </c>
      <c r="H34" s="10">
        <v>40000</v>
      </c>
      <c r="I34" s="10">
        <f>(40000*10)/12</f>
        <v>33333.333333333336</v>
      </c>
      <c r="J34" s="10" t="s">
        <v>169</v>
      </c>
      <c r="K34" s="10"/>
      <c r="L34" s="10"/>
      <c r="M34" s="10"/>
      <c r="N34" s="10"/>
      <c r="O34" s="10"/>
      <c r="P34" s="15"/>
      <c r="Q34" s="15"/>
      <c r="R34" s="15"/>
    </row>
    <row r="35" spans="1:18" ht="43.5" x14ac:dyDescent="0.35">
      <c r="A35" s="7" t="s">
        <v>86</v>
      </c>
      <c r="B35" s="5"/>
      <c r="C35" s="6" t="s">
        <v>89</v>
      </c>
      <c r="D35" s="6" t="s">
        <v>21</v>
      </c>
      <c r="F35" s="8" t="s">
        <v>186</v>
      </c>
      <c r="G35" s="6" t="s">
        <v>88</v>
      </c>
      <c r="H35" s="4">
        <f>1683787/12</f>
        <v>140315.58333333334</v>
      </c>
      <c r="I35" s="4">
        <f>1683787/12</f>
        <v>140315.58333333334</v>
      </c>
      <c r="J35" s="10">
        <f>1724196/12</f>
        <v>143683</v>
      </c>
      <c r="K35" s="10">
        <f>1772474/12</f>
        <v>147706.16666666666</v>
      </c>
      <c r="L35" s="10">
        <v>152728</v>
      </c>
      <c r="M35" s="10">
        <v>152728</v>
      </c>
      <c r="N35" s="10">
        <v>152728</v>
      </c>
      <c r="O35" s="10">
        <v>174873</v>
      </c>
      <c r="P35" s="10">
        <v>205652</v>
      </c>
      <c r="Q35" s="10">
        <v>205652</v>
      </c>
      <c r="R35" s="10">
        <v>214700</v>
      </c>
    </row>
    <row r="36" spans="1:18" x14ac:dyDescent="0.35">
      <c r="A36" s="7" t="s">
        <v>5</v>
      </c>
      <c r="B36" s="5" t="s">
        <v>139</v>
      </c>
      <c r="C36" s="6" t="s">
        <v>124</v>
      </c>
      <c r="D36" s="6" t="s">
        <v>138</v>
      </c>
      <c r="F36" s="8">
        <v>38391</v>
      </c>
      <c r="G36" s="6" t="s">
        <v>132</v>
      </c>
      <c r="H36" s="10">
        <v>0</v>
      </c>
      <c r="I36" s="10">
        <v>0</v>
      </c>
      <c r="J36" s="10">
        <v>0</v>
      </c>
      <c r="K36" s="10">
        <v>0</v>
      </c>
      <c r="L36" s="10">
        <v>0</v>
      </c>
      <c r="M36" s="10">
        <v>0</v>
      </c>
      <c r="N36" s="10">
        <v>0</v>
      </c>
      <c r="O36" s="10">
        <v>0</v>
      </c>
      <c r="P36" s="15"/>
      <c r="Q36" s="15"/>
      <c r="R36" s="15"/>
    </row>
    <row r="37" spans="1:18" ht="29" x14ac:dyDescent="0.35">
      <c r="A37" s="7" t="s">
        <v>70</v>
      </c>
      <c r="B37" s="5" t="s">
        <v>73</v>
      </c>
      <c r="C37" s="6" t="s">
        <v>71</v>
      </c>
      <c r="D37" s="6" t="s">
        <v>72</v>
      </c>
      <c r="F37" s="9"/>
      <c r="G37" s="6" t="s">
        <v>64</v>
      </c>
      <c r="H37" s="10">
        <f>48000/3</f>
        <v>16000</v>
      </c>
      <c r="I37" s="10">
        <f>48000/3</f>
        <v>16000</v>
      </c>
      <c r="J37" s="10">
        <f>49152/3</f>
        <v>16384</v>
      </c>
      <c r="K37" s="10" t="s">
        <v>156</v>
      </c>
      <c r="L37" s="10"/>
      <c r="M37" s="10"/>
      <c r="N37" s="10"/>
      <c r="O37" s="10"/>
      <c r="P37" s="15"/>
      <c r="Q37" s="15"/>
      <c r="R37" s="15"/>
    </row>
    <row r="38" spans="1:18" x14ac:dyDescent="0.35">
      <c r="A38" s="7" t="s">
        <v>97</v>
      </c>
      <c r="B38" s="5" t="s">
        <v>98</v>
      </c>
      <c r="C38" s="6" t="s">
        <v>31</v>
      </c>
      <c r="D38" s="6" t="s">
        <v>69</v>
      </c>
      <c r="F38" s="8">
        <v>42144</v>
      </c>
      <c r="G38" s="6" t="s">
        <v>24</v>
      </c>
      <c r="H38" s="10">
        <v>55000</v>
      </c>
      <c r="I38" s="19">
        <f>(55000*7.5)/12</f>
        <v>34375</v>
      </c>
      <c r="J38" s="10" t="s">
        <v>145</v>
      </c>
      <c r="K38" s="10"/>
      <c r="L38" s="10"/>
      <c r="M38" s="10"/>
      <c r="N38" s="10">
        <v>0</v>
      </c>
      <c r="O38" s="10">
        <v>0</v>
      </c>
      <c r="P38" s="15"/>
      <c r="Q38" s="15"/>
      <c r="R38" s="15"/>
    </row>
    <row r="39" spans="1:18" x14ac:dyDescent="0.35">
      <c r="A39" s="7" t="s">
        <v>99</v>
      </c>
      <c r="B39" s="5"/>
      <c r="C39" s="6" t="s">
        <v>101</v>
      </c>
      <c r="D39" s="6" t="s">
        <v>100</v>
      </c>
      <c r="F39" s="8">
        <v>42009</v>
      </c>
      <c r="G39" s="6" t="s">
        <v>170</v>
      </c>
      <c r="H39" s="4">
        <f>5000/12</f>
        <v>416.66666666666669</v>
      </c>
      <c r="I39" s="4">
        <f>5000/12</f>
        <v>416.66666666666669</v>
      </c>
      <c r="J39" s="10" t="s">
        <v>169</v>
      </c>
      <c r="K39" s="10"/>
      <c r="L39" s="10"/>
      <c r="M39" s="10"/>
      <c r="N39" s="10"/>
      <c r="O39" s="10"/>
      <c r="P39" s="15"/>
      <c r="Q39" s="15"/>
      <c r="R39" s="15"/>
    </row>
    <row r="40" spans="1:18" x14ac:dyDescent="0.35">
      <c r="A40" s="7" t="s">
        <v>94</v>
      </c>
      <c r="B40" s="5" t="s">
        <v>26</v>
      </c>
      <c r="C40" s="6" t="s">
        <v>96</v>
      </c>
      <c r="D40" s="6" t="s">
        <v>95</v>
      </c>
      <c r="F40" s="8">
        <v>42898</v>
      </c>
      <c r="G40" s="6" t="s">
        <v>24</v>
      </c>
      <c r="H40" s="10">
        <v>0</v>
      </c>
      <c r="I40" s="10">
        <f>(12180*7)/12</f>
        <v>7105</v>
      </c>
      <c r="J40" s="10">
        <v>12180</v>
      </c>
      <c r="K40" s="10" t="s">
        <v>189</v>
      </c>
      <c r="L40" s="10"/>
      <c r="M40" s="10"/>
      <c r="N40" s="10"/>
      <c r="O40" s="10"/>
      <c r="P40" s="15"/>
      <c r="Q40" s="15"/>
      <c r="R40" s="15"/>
    </row>
    <row r="41" spans="1:18" x14ac:dyDescent="0.35">
      <c r="A41" s="7" t="s">
        <v>94</v>
      </c>
      <c r="B41" s="5" t="s">
        <v>26</v>
      </c>
      <c r="C41" s="6" t="s">
        <v>187</v>
      </c>
      <c r="D41" s="6" t="s">
        <v>188</v>
      </c>
      <c r="F41" s="8">
        <v>43339</v>
      </c>
      <c r="G41" s="6" t="s">
        <v>24</v>
      </c>
      <c r="H41" s="10">
        <v>0</v>
      </c>
      <c r="I41" s="10">
        <v>0</v>
      </c>
      <c r="J41" s="10">
        <v>0</v>
      </c>
      <c r="K41" s="10">
        <v>13340</v>
      </c>
      <c r="L41" s="10">
        <v>13340</v>
      </c>
      <c r="M41" s="10">
        <v>13340</v>
      </c>
      <c r="N41" s="10">
        <v>27190</v>
      </c>
      <c r="O41" s="10">
        <v>31130</v>
      </c>
      <c r="P41" s="15">
        <v>36610</v>
      </c>
      <c r="Q41" s="15">
        <v>38000</v>
      </c>
      <c r="R41" s="15">
        <v>39670</v>
      </c>
    </row>
    <row r="42" spans="1:18" ht="58" x14ac:dyDescent="0.35">
      <c r="A42" s="7" t="s">
        <v>102</v>
      </c>
      <c r="B42" s="5" t="s">
        <v>159</v>
      </c>
      <c r="C42" s="6" t="s">
        <v>103</v>
      </c>
      <c r="D42" s="6" t="s">
        <v>104</v>
      </c>
      <c r="F42" s="8" t="s">
        <v>190</v>
      </c>
      <c r="G42" s="6" t="s">
        <v>191</v>
      </c>
      <c r="H42" s="10">
        <v>85000</v>
      </c>
      <c r="I42" s="10">
        <v>100750</v>
      </c>
      <c r="J42" s="10">
        <v>114690</v>
      </c>
      <c r="K42" s="10">
        <v>117900</v>
      </c>
      <c r="L42" s="10">
        <v>121900</v>
      </c>
      <c r="M42" s="10">
        <v>121900</v>
      </c>
      <c r="N42" s="10">
        <v>121900</v>
      </c>
      <c r="O42" s="10">
        <v>139575</v>
      </c>
      <c r="P42" s="10">
        <v>164140</v>
      </c>
      <c r="Q42" s="10">
        <v>170200</v>
      </c>
      <c r="R42" s="10">
        <v>177690</v>
      </c>
    </row>
    <row r="43" spans="1:18" ht="58" x14ac:dyDescent="0.35">
      <c r="A43" s="7" t="s">
        <v>6</v>
      </c>
      <c r="B43" s="5" t="s">
        <v>160</v>
      </c>
      <c r="C43" s="6" t="s">
        <v>105</v>
      </c>
      <c r="D43" s="6" t="s">
        <v>108</v>
      </c>
      <c r="F43" s="9" t="s">
        <v>192</v>
      </c>
      <c r="G43" s="6" t="s">
        <v>106</v>
      </c>
      <c r="H43" s="10">
        <v>241310</v>
      </c>
      <c r="I43" s="10">
        <v>241310</v>
      </c>
      <c r="J43" s="10">
        <v>245000</v>
      </c>
      <c r="K43" s="10">
        <v>251900</v>
      </c>
      <c r="L43" s="10">
        <v>260500</v>
      </c>
      <c r="M43" s="10">
        <v>260500</v>
      </c>
      <c r="N43" s="10">
        <v>260500</v>
      </c>
      <c r="O43" s="18" t="s">
        <v>205</v>
      </c>
      <c r="P43" s="15"/>
      <c r="Q43" s="15"/>
      <c r="R43" s="15"/>
    </row>
    <row r="44" spans="1:18" ht="43.5" x14ac:dyDescent="0.35">
      <c r="A44" s="7" t="s">
        <v>6</v>
      </c>
      <c r="B44" s="5" t="s">
        <v>160</v>
      </c>
      <c r="C44" s="6" t="s">
        <v>80</v>
      </c>
      <c r="D44" s="6" t="s">
        <v>107</v>
      </c>
      <c r="F44" s="9" t="s">
        <v>193</v>
      </c>
      <c r="G44" s="6" t="s">
        <v>194</v>
      </c>
      <c r="H44" s="10">
        <v>0</v>
      </c>
      <c r="I44" s="10">
        <v>17500</v>
      </c>
      <c r="J44" s="10">
        <v>17920</v>
      </c>
      <c r="K44" s="10">
        <v>18400</v>
      </c>
      <c r="L44" s="10">
        <v>19000</v>
      </c>
      <c r="M44" s="10">
        <v>19000</v>
      </c>
      <c r="N44" s="10">
        <v>19000</v>
      </c>
      <c r="O44" s="10">
        <v>21755</v>
      </c>
      <c r="P44" s="10">
        <v>25585</v>
      </c>
      <c r="Q44" s="10">
        <v>26500</v>
      </c>
      <c r="R44" s="10">
        <v>26500</v>
      </c>
    </row>
    <row r="45" spans="1:18" x14ac:dyDescent="0.35">
      <c r="A45" s="7" t="s">
        <v>197</v>
      </c>
      <c r="B45" s="5" t="s">
        <v>199</v>
      </c>
      <c r="C45" s="6"/>
      <c r="D45" s="6"/>
      <c r="F45" s="8">
        <v>43789</v>
      </c>
      <c r="G45" s="6" t="s">
        <v>198</v>
      </c>
      <c r="H45" s="10">
        <v>0</v>
      </c>
      <c r="I45" s="10">
        <v>0</v>
      </c>
      <c r="J45" s="10">
        <v>0</v>
      </c>
      <c r="K45" s="10">
        <v>10000</v>
      </c>
      <c r="L45" s="10">
        <v>10000</v>
      </c>
      <c r="M45" s="10">
        <v>10000</v>
      </c>
      <c r="N45" s="10">
        <v>10000</v>
      </c>
      <c r="O45" s="10">
        <v>11450</v>
      </c>
      <c r="P45" s="15">
        <v>13467</v>
      </c>
      <c r="Q45" s="15">
        <v>13967</v>
      </c>
      <c r="R45" s="15">
        <v>14580</v>
      </c>
    </row>
    <row r="46" spans="1:18" x14ac:dyDescent="0.35">
      <c r="A46" s="7" t="s">
        <v>13</v>
      </c>
      <c r="B46" s="5" t="s">
        <v>109</v>
      </c>
      <c r="C46" s="6" t="s">
        <v>31</v>
      </c>
      <c r="D46" s="6" t="s">
        <v>69</v>
      </c>
      <c r="F46" s="8">
        <v>41974</v>
      </c>
      <c r="G46" s="6" t="s">
        <v>24</v>
      </c>
      <c r="H46" s="10">
        <v>55000</v>
      </c>
      <c r="I46" s="10">
        <v>55000</v>
      </c>
      <c r="J46" s="10" t="s">
        <v>145</v>
      </c>
      <c r="K46" s="10"/>
      <c r="L46" s="10"/>
      <c r="M46" s="10"/>
      <c r="N46" s="10"/>
      <c r="O46" s="10"/>
      <c r="P46" s="15"/>
      <c r="Q46" s="15"/>
      <c r="R46" s="15"/>
    </row>
    <row r="47" spans="1:18" x14ac:dyDescent="0.35">
      <c r="A47" s="7" t="s">
        <v>111</v>
      </c>
      <c r="B47" s="5" t="s">
        <v>110</v>
      </c>
      <c r="C47" s="6" t="s">
        <v>31</v>
      </c>
      <c r="D47" s="6" t="s">
        <v>69</v>
      </c>
      <c r="F47" s="8">
        <v>42186</v>
      </c>
      <c r="G47" s="6" t="s">
        <v>24</v>
      </c>
      <c r="H47" s="10">
        <v>55000</v>
      </c>
      <c r="I47" s="10">
        <v>55000</v>
      </c>
      <c r="J47" s="10">
        <v>56320</v>
      </c>
      <c r="K47" s="10" t="s">
        <v>145</v>
      </c>
      <c r="L47" s="10"/>
      <c r="M47" s="10"/>
      <c r="N47" s="10"/>
      <c r="O47" s="10"/>
      <c r="P47" s="15"/>
      <c r="Q47" s="15"/>
      <c r="R47" s="15"/>
    </row>
    <row r="48" spans="1:18" x14ac:dyDescent="0.35">
      <c r="A48" s="7" t="s">
        <v>1</v>
      </c>
      <c r="B48" s="5" t="s">
        <v>26</v>
      </c>
      <c r="C48" s="6" t="s">
        <v>27</v>
      </c>
      <c r="D48" s="6" t="s">
        <v>130</v>
      </c>
      <c r="F48" s="8">
        <v>37970</v>
      </c>
      <c r="G48" s="6" t="s">
        <v>24</v>
      </c>
      <c r="H48" s="10">
        <v>4880</v>
      </c>
      <c r="I48" s="10" t="s">
        <v>161</v>
      </c>
      <c r="J48" s="10">
        <v>0</v>
      </c>
      <c r="K48" s="10">
        <v>0</v>
      </c>
      <c r="L48" s="10"/>
      <c r="M48" s="10"/>
      <c r="N48" s="10"/>
      <c r="O48" s="10"/>
      <c r="P48" s="15"/>
      <c r="Q48" s="15"/>
      <c r="R48" s="15"/>
    </row>
    <row r="49" spans="1:19" ht="29" x14ac:dyDescent="0.35">
      <c r="A49" s="7" t="s">
        <v>10</v>
      </c>
      <c r="B49" s="5" t="s">
        <v>158</v>
      </c>
      <c r="C49" s="6" t="s">
        <v>19</v>
      </c>
      <c r="D49" s="6" t="s">
        <v>21</v>
      </c>
      <c r="F49" s="8">
        <v>39308</v>
      </c>
      <c r="G49" s="6" t="s">
        <v>20</v>
      </c>
      <c r="H49" s="10" t="s">
        <v>204</v>
      </c>
      <c r="I49" s="10" t="s">
        <v>204</v>
      </c>
      <c r="J49" s="10" t="s">
        <v>203</v>
      </c>
      <c r="K49" s="10">
        <v>1408</v>
      </c>
      <c r="L49" s="10">
        <v>1458</v>
      </c>
      <c r="M49" s="10">
        <v>1458</v>
      </c>
      <c r="N49" s="10">
        <v>1458</v>
      </c>
      <c r="O49" s="10">
        <v>1670</v>
      </c>
      <c r="P49" s="10">
        <v>1964</v>
      </c>
      <c r="Q49" s="10">
        <v>2033</v>
      </c>
      <c r="R49" s="10">
        <v>2122</v>
      </c>
    </row>
    <row r="50" spans="1:19" ht="29" x14ac:dyDescent="0.35">
      <c r="A50" s="7" t="s">
        <v>176</v>
      </c>
      <c r="B50" s="5" t="s">
        <v>117</v>
      </c>
      <c r="C50" s="6" t="s">
        <v>140</v>
      </c>
      <c r="D50" s="6" t="s">
        <v>41</v>
      </c>
      <c r="F50" s="8" t="s">
        <v>177</v>
      </c>
      <c r="G50" s="6" t="s">
        <v>43</v>
      </c>
      <c r="H50" s="10">
        <v>16080</v>
      </c>
      <c r="I50" s="10">
        <v>16080</v>
      </c>
      <c r="J50" s="10">
        <v>16470</v>
      </c>
      <c r="K50" s="10">
        <v>16900</v>
      </c>
      <c r="L50" s="10">
        <v>17500</v>
      </c>
      <c r="M50" s="10">
        <v>17500</v>
      </c>
      <c r="N50" s="10">
        <v>17500</v>
      </c>
      <c r="O50" s="10">
        <v>20040</v>
      </c>
      <c r="P50" s="10">
        <v>23570</v>
      </c>
      <c r="Q50" s="10">
        <v>24400</v>
      </c>
      <c r="R50" s="10">
        <v>25470</v>
      </c>
    </row>
    <row r="51" spans="1:19" ht="29" x14ac:dyDescent="0.35">
      <c r="A51" s="7" t="s">
        <v>195</v>
      </c>
      <c r="B51" s="5" t="s">
        <v>158</v>
      </c>
      <c r="C51" s="6" t="s">
        <v>19</v>
      </c>
      <c r="D51" s="6" t="s">
        <v>21</v>
      </c>
      <c r="F51" s="8">
        <v>42458</v>
      </c>
      <c r="G51" s="6" t="s">
        <v>20</v>
      </c>
      <c r="H51" s="10" t="s">
        <v>204</v>
      </c>
      <c r="I51" s="10" t="s">
        <v>204</v>
      </c>
      <c r="J51" s="10" t="s">
        <v>203</v>
      </c>
      <c r="K51" s="10">
        <v>1408</v>
      </c>
      <c r="L51" s="10">
        <v>1458</v>
      </c>
      <c r="M51" s="10">
        <v>1458</v>
      </c>
      <c r="N51" s="10">
        <v>1458</v>
      </c>
      <c r="O51" s="10">
        <v>1670</v>
      </c>
      <c r="P51" s="10">
        <v>1964</v>
      </c>
      <c r="Q51" s="10">
        <v>2033</v>
      </c>
      <c r="R51" s="10">
        <v>2122</v>
      </c>
    </row>
    <row r="52" spans="1:19" x14ac:dyDescent="0.35">
      <c r="A52" s="7" t="s">
        <v>2</v>
      </c>
      <c r="B52" s="5" t="s">
        <v>28</v>
      </c>
      <c r="C52" s="6" t="s">
        <v>31</v>
      </c>
      <c r="D52" s="6" t="s">
        <v>69</v>
      </c>
      <c r="F52" s="8">
        <v>38202</v>
      </c>
      <c r="G52" s="6" t="s">
        <v>24</v>
      </c>
      <c r="H52" s="10">
        <v>55230</v>
      </c>
      <c r="I52" s="10">
        <v>55230</v>
      </c>
      <c r="J52" s="10">
        <f>(56560*8)/12</f>
        <v>37706.666666666664</v>
      </c>
      <c r="K52" s="10" t="s">
        <v>145</v>
      </c>
      <c r="L52" s="10"/>
      <c r="M52" s="10"/>
      <c r="N52" s="10"/>
      <c r="O52" s="10"/>
      <c r="P52" s="15"/>
      <c r="Q52" s="15"/>
      <c r="R52" s="15"/>
    </row>
    <row r="53" spans="1:19" ht="29" x14ac:dyDescent="0.35">
      <c r="A53" s="7" t="s">
        <v>113</v>
      </c>
      <c r="B53" s="5" t="s">
        <v>26</v>
      </c>
      <c r="C53" s="6" t="s">
        <v>96</v>
      </c>
      <c r="D53" s="6" t="s">
        <v>95</v>
      </c>
      <c r="F53" s="8">
        <v>43252</v>
      </c>
      <c r="G53" s="6" t="s">
        <v>24</v>
      </c>
      <c r="H53" s="10">
        <v>0</v>
      </c>
      <c r="I53" s="10">
        <v>0</v>
      </c>
      <c r="J53" s="10">
        <f>(12180*7)/12</f>
        <v>7105</v>
      </c>
      <c r="K53" s="10">
        <v>12180</v>
      </c>
      <c r="L53" s="10">
        <v>12180</v>
      </c>
      <c r="M53" s="10">
        <v>12180</v>
      </c>
      <c r="N53" s="18" t="s">
        <v>172</v>
      </c>
      <c r="O53" s="10"/>
      <c r="P53" s="15"/>
      <c r="Q53" s="15"/>
      <c r="R53" s="15"/>
    </row>
    <row r="54" spans="1:19" x14ac:dyDescent="0.35">
      <c r="A54" s="7" t="s">
        <v>173</v>
      </c>
      <c r="B54" s="5" t="s">
        <v>26</v>
      </c>
      <c r="C54" s="6" t="s">
        <v>96</v>
      </c>
      <c r="D54" s="6" t="s">
        <v>95</v>
      </c>
      <c r="F54" s="8">
        <v>44806</v>
      </c>
      <c r="G54" s="6" t="s">
        <v>24</v>
      </c>
      <c r="H54" s="10">
        <v>0</v>
      </c>
      <c r="I54" s="10">
        <v>0</v>
      </c>
      <c r="J54" s="4">
        <v>0</v>
      </c>
      <c r="K54" s="4">
        <v>0</v>
      </c>
      <c r="L54" s="10">
        <v>0</v>
      </c>
      <c r="M54" s="10">
        <v>0</v>
      </c>
      <c r="N54" s="10">
        <v>13950</v>
      </c>
      <c r="O54" s="10">
        <v>16410</v>
      </c>
      <c r="P54" s="15" t="s">
        <v>156</v>
      </c>
      <c r="Q54" s="15"/>
      <c r="R54" s="15"/>
    </row>
    <row r="55" spans="1:19" x14ac:dyDescent="0.35">
      <c r="A55" s="7" t="s">
        <v>200</v>
      </c>
      <c r="B55" s="5" t="s">
        <v>201</v>
      </c>
      <c r="C55" s="6" t="s">
        <v>206</v>
      </c>
      <c r="D55" s="6" t="s">
        <v>209</v>
      </c>
      <c r="F55" s="8">
        <v>44228</v>
      </c>
      <c r="G55" s="6" t="s">
        <v>148</v>
      </c>
      <c r="H55" s="10">
        <v>0</v>
      </c>
      <c r="I55" s="10">
        <v>0</v>
      </c>
      <c r="J55" s="4">
        <v>0</v>
      </c>
      <c r="K55" s="4">
        <v>0</v>
      </c>
      <c r="L55" s="10">
        <v>0</v>
      </c>
      <c r="M55" s="10">
        <v>0</v>
      </c>
      <c r="N55" s="10">
        <v>80000</v>
      </c>
      <c r="O55" s="10">
        <v>91600</v>
      </c>
      <c r="P55" s="15">
        <v>107720</v>
      </c>
      <c r="Q55" s="15">
        <v>111700</v>
      </c>
      <c r="R55" s="15">
        <v>116620</v>
      </c>
    </row>
    <row r="56" spans="1:19" ht="43.5" x14ac:dyDescent="0.35">
      <c r="A56" s="7" t="s">
        <v>114</v>
      </c>
      <c r="B56" s="5" t="s">
        <v>171</v>
      </c>
      <c r="C56" s="6" t="s">
        <v>80</v>
      </c>
      <c r="D56" s="6" t="s">
        <v>115</v>
      </c>
      <c r="F56" s="9" t="s">
        <v>116</v>
      </c>
      <c r="G56" s="6" t="s">
        <v>162</v>
      </c>
      <c r="H56" s="10">
        <v>0</v>
      </c>
      <c r="I56" s="10">
        <v>0</v>
      </c>
      <c r="J56" s="10">
        <v>0</v>
      </c>
      <c r="K56" s="10">
        <v>76000</v>
      </c>
      <c r="L56" s="10">
        <v>76000</v>
      </c>
      <c r="M56" s="10">
        <v>76000</v>
      </c>
      <c r="N56" s="10">
        <v>76000</v>
      </c>
      <c r="O56" s="10">
        <v>76000</v>
      </c>
      <c r="P56" s="10">
        <v>76000</v>
      </c>
      <c r="Q56" s="10">
        <v>76000</v>
      </c>
      <c r="R56" s="10">
        <v>76000</v>
      </c>
    </row>
    <row r="57" spans="1:19" ht="29" x14ac:dyDescent="0.35">
      <c r="A57" s="7" t="s">
        <v>128</v>
      </c>
      <c r="B57" s="5" t="s">
        <v>125</v>
      </c>
      <c r="C57" s="6" t="s">
        <v>126</v>
      </c>
      <c r="D57" s="6" t="s">
        <v>127</v>
      </c>
      <c r="F57" s="8">
        <v>39308</v>
      </c>
      <c r="G57" s="6" t="s">
        <v>20</v>
      </c>
      <c r="H57" s="10" t="s">
        <v>204</v>
      </c>
      <c r="I57" s="10" t="s">
        <v>204</v>
      </c>
      <c r="J57" s="10" t="s">
        <v>203</v>
      </c>
      <c r="K57" s="10">
        <v>1408</v>
      </c>
      <c r="L57" s="10">
        <v>1458</v>
      </c>
      <c r="M57" s="10">
        <v>1458</v>
      </c>
      <c r="N57" s="10">
        <v>1458</v>
      </c>
      <c r="O57" s="10" t="s">
        <v>156</v>
      </c>
      <c r="P57" s="15"/>
      <c r="Q57" s="15"/>
      <c r="R57" s="15"/>
    </row>
    <row r="58" spans="1:19" ht="29" x14ac:dyDescent="0.35">
      <c r="A58" s="7" t="s">
        <v>231</v>
      </c>
      <c r="B58" s="5" t="s">
        <v>158</v>
      </c>
      <c r="C58" s="6" t="s">
        <v>19</v>
      </c>
      <c r="D58" s="6" t="s">
        <v>21</v>
      </c>
      <c r="F58" s="8">
        <v>39308</v>
      </c>
      <c r="G58" s="6" t="s">
        <v>20</v>
      </c>
      <c r="H58" s="10" t="s">
        <v>204</v>
      </c>
      <c r="I58" s="10" t="s">
        <v>204</v>
      </c>
      <c r="J58" s="10" t="s">
        <v>203</v>
      </c>
      <c r="K58" s="10">
        <v>1408</v>
      </c>
      <c r="L58" s="10">
        <v>1458</v>
      </c>
      <c r="M58" s="10">
        <v>1458</v>
      </c>
      <c r="N58" s="10">
        <v>1458</v>
      </c>
      <c r="O58" s="10">
        <v>1670</v>
      </c>
      <c r="P58" s="15">
        <v>1964</v>
      </c>
      <c r="Q58" s="15">
        <v>2033</v>
      </c>
      <c r="R58" s="15">
        <v>2122</v>
      </c>
    </row>
    <row r="59" spans="1:19" x14ac:dyDescent="0.35">
      <c r="A59" s="7" t="s">
        <v>119</v>
      </c>
      <c r="B59" s="5" t="s">
        <v>47</v>
      </c>
      <c r="C59" s="6" t="s">
        <v>63</v>
      </c>
      <c r="D59" s="6" t="s">
        <v>120</v>
      </c>
      <c r="F59" s="8">
        <v>43040</v>
      </c>
      <c r="G59" s="6" t="s">
        <v>121</v>
      </c>
      <c r="H59" s="10">
        <v>0</v>
      </c>
      <c r="I59" s="10">
        <v>9996</v>
      </c>
      <c r="J59" s="10">
        <v>9996</v>
      </c>
      <c r="K59" s="10">
        <v>10296</v>
      </c>
      <c r="L59" s="10">
        <v>10704</v>
      </c>
      <c r="M59" s="10">
        <v>10704</v>
      </c>
      <c r="N59" s="10">
        <v>10700</v>
      </c>
      <c r="O59" s="10">
        <v>12250</v>
      </c>
      <c r="P59" s="15">
        <v>14410</v>
      </c>
      <c r="Q59" s="15">
        <v>14900</v>
      </c>
      <c r="R59" s="15">
        <v>15560</v>
      </c>
    </row>
    <row r="60" spans="1:19" ht="29" x14ac:dyDescent="0.35">
      <c r="A60" s="7" t="s">
        <v>7</v>
      </c>
      <c r="B60" s="5" t="s">
        <v>22</v>
      </c>
      <c r="C60" s="6" t="s">
        <v>90</v>
      </c>
      <c r="D60" s="6" t="s">
        <v>127</v>
      </c>
      <c r="F60" s="8" t="s">
        <v>202</v>
      </c>
      <c r="G60" s="6" t="s">
        <v>131</v>
      </c>
      <c r="H60" s="10">
        <v>32400</v>
      </c>
      <c r="I60" s="10">
        <v>32400</v>
      </c>
      <c r="J60" s="10">
        <v>33180</v>
      </c>
      <c r="K60" s="10">
        <v>34100</v>
      </c>
      <c r="L60" s="10">
        <v>35300</v>
      </c>
      <c r="M60" s="10">
        <v>35300</v>
      </c>
      <c r="N60" s="10">
        <v>35300</v>
      </c>
      <c r="O60" s="10">
        <v>40420</v>
      </c>
      <c r="P60" s="10">
        <v>47530</v>
      </c>
      <c r="Q60" s="10">
        <v>49300</v>
      </c>
      <c r="R60" s="10">
        <v>51470</v>
      </c>
      <c r="S60" s="10"/>
    </row>
    <row r="61" spans="1:19" x14ac:dyDescent="0.35">
      <c r="A61" s="21" t="s">
        <v>122</v>
      </c>
      <c r="B61" s="22"/>
      <c r="C61" s="23" t="s">
        <v>124</v>
      </c>
      <c r="D61" s="23" t="s">
        <v>123</v>
      </c>
      <c r="F61" s="24">
        <v>42826</v>
      </c>
      <c r="G61" s="23" t="s">
        <v>132</v>
      </c>
      <c r="H61" s="25">
        <v>0</v>
      </c>
      <c r="I61" s="25">
        <f>(160000*8)/12</f>
        <v>106666.66666666667</v>
      </c>
      <c r="J61" s="25">
        <v>160000</v>
      </c>
      <c r="K61" s="25">
        <v>160000</v>
      </c>
      <c r="L61" s="25">
        <v>160000</v>
      </c>
      <c r="M61" s="25" t="s">
        <v>163</v>
      </c>
      <c r="N61" s="25"/>
      <c r="O61" s="25"/>
      <c r="P61" s="15"/>
      <c r="Q61" s="15"/>
      <c r="R61" s="15"/>
    </row>
    <row r="62" spans="1:19" x14ac:dyDescent="0.35">
      <c r="A62" s="6" t="s">
        <v>213</v>
      </c>
      <c r="B62" s="5"/>
      <c r="C62" s="6" t="s">
        <v>214</v>
      </c>
      <c r="D62" s="6" t="s">
        <v>216</v>
      </c>
      <c r="E62" s="5"/>
      <c r="F62" s="8">
        <v>45848</v>
      </c>
      <c r="G62" s="6" t="s">
        <v>215</v>
      </c>
      <c r="H62" s="5"/>
      <c r="I62" s="5"/>
      <c r="J62" s="5"/>
      <c r="K62" s="5"/>
      <c r="L62" s="5"/>
      <c r="M62" s="5"/>
      <c r="N62" s="5"/>
      <c r="O62" s="5"/>
      <c r="P62" s="15"/>
      <c r="Q62" s="15">
        <v>552620</v>
      </c>
      <c r="R62" s="15">
        <v>552620</v>
      </c>
    </row>
    <row r="63" spans="1:19" x14ac:dyDescent="0.35">
      <c r="A63" s="6" t="s">
        <v>218</v>
      </c>
      <c r="B63" s="5" t="s">
        <v>237</v>
      </c>
      <c r="C63" s="6" t="s">
        <v>235</v>
      </c>
      <c r="D63" s="6"/>
      <c r="E63" s="5"/>
      <c r="F63" s="8">
        <v>45786</v>
      </c>
      <c r="G63" s="6" t="s">
        <v>236</v>
      </c>
      <c r="H63" s="5"/>
      <c r="I63" s="5"/>
      <c r="J63" s="5"/>
      <c r="K63" s="5"/>
      <c r="L63" s="5"/>
      <c r="M63" s="5"/>
      <c r="N63" s="5"/>
      <c r="O63" s="5"/>
      <c r="P63" s="5"/>
      <c r="Q63" s="15">
        <v>45000</v>
      </c>
      <c r="R63" s="15">
        <v>46980</v>
      </c>
    </row>
    <row r="64" spans="1:19" x14ac:dyDescent="0.35">
      <c r="A64" s="6" t="s">
        <v>219</v>
      </c>
      <c r="B64" s="5" t="s">
        <v>234</v>
      </c>
      <c r="C64" s="6" t="s">
        <v>235</v>
      </c>
      <c r="D64" s="6"/>
      <c r="E64" s="5"/>
      <c r="F64" s="8">
        <v>45786</v>
      </c>
      <c r="G64" s="6" t="s">
        <v>236</v>
      </c>
      <c r="H64" s="5"/>
      <c r="I64" s="5"/>
      <c r="J64" s="5"/>
      <c r="K64" s="5"/>
      <c r="L64" s="5"/>
      <c r="M64" s="5"/>
      <c r="N64" s="5"/>
      <c r="O64" s="5"/>
      <c r="P64" s="15"/>
      <c r="Q64" s="15">
        <v>45000</v>
      </c>
      <c r="R64" s="15">
        <v>46980</v>
      </c>
    </row>
    <row r="65" spans="1:18" ht="29" x14ac:dyDescent="0.35">
      <c r="A65" s="6" t="s">
        <v>220</v>
      </c>
      <c r="B65" s="5" t="s">
        <v>233</v>
      </c>
      <c r="C65" s="6" t="s">
        <v>221</v>
      </c>
      <c r="D65" s="6" t="s">
        <v>108</v>
      </c>
      <c r="E65" s="5"/>
      <c r="F65" s="9" t="s">
        <v>232</v>
      </c>
      <c r="G65" s="6" t="s">
        <v>222</v>
      </c>
      <c r="H65" s="5"/>
      <c r="I65" s="5"/>
      <c r="J65" s="5"/>
      <c r="K65" s="5"/>
      <c r="L65" s="5"/>
      <c r="M65" s="5"/>
      <c r="N65" s="5"/>
      <c r="O65" s="10">
        <v>1250000</v>
      </c>
      <c r="P65" s="10">
        <v>1470000</v>
      </c>
      <c r="Q65" s="10">
        <v>1524400</v>
      </c>
      <c r="R65" s="10" t="s">
        <v>223</v>
      </c>
    </row>
    <row r="66" spans="1:18" x14ac:dyDescent="0.35">
      <c r="A66" s="6" t="s">
        <v>226</v>
      </c>
      <c r="B66" s="5" t="s">
        <v>238</v>
      </c>
      <c r="C66" s="6" t="s">
        <v>227</v>
      </c>
      <c r="D66" s="6"/>
      <c r="E66" s="5"/>
      <c r="F66" s="9"/>
      <c r="G66" s="6" t="s">
        <v>239</v>
      </c>
      <c r="H66" s="5"/>
      <c r="I66" s="5"/>
      <c r="J66" s="5"/>
      <c r="K66" s="15">
        <v>25700</v>
      </c>
      <c r="L66" s="15">
        <v>26500</v>
      </c>
      <c r="M66" s="15">
        <v>26500</v>
      </c>
      <c r="N66" s="15">
        <v>26500</v>
      </c>
      <c r="O66" s="15">
        <v>30340</v>
      </c>
      <c r="P66" s="15">
        <v>35680</v>
      </c>
      <c r="Q66" s="15">
        <v>37000</v>
      </c>
      <c r="R66" s="15">
        <v>38670</v>
      </c>
    </row>
    <row r="70" spans="1:18" ht="18.5" x14ac:dyDescent="0.45">
      <c r="A70" s="33" t="s">
        <v>240</v>
      </c>
      <c r="B70" s="34"/>
      <c r="C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5"/>
    </row>
    <row r="71" spans="1:18" ht="36.5" x14ac:dyDescent="0.35">
      <c r="A71" s="7" t="s">
        <v>262</v>
      </c>
      <c r="B71" s="7" t="s">
        <v>265</v>
      </c>
      <c r="C71" s="7"/>
      <c r="D71" s="27" t="s">
        <v>243</v>
      </c>
      <c r="E71" s="7"/>
      <c r="F71" s="7"/>
      <c r="G71" s="7" t="s">
        <v>263</v>
      </c>
      <c r="H71" s="7" t="s">
        <v>264</v>
      </c>
      <c r="I71" s="7"/>
      <c r="J71" s="7"/>
      <c r="K71" s="7"/>
      <c r="L71" s="7"/>
      <c r="M71" s="7"/>
      <c r="N71" s="7"/>
      <c r="O71" s="7"/>
      <c r="P71" s="7"/>
      <c r="Q71" s="7"/>
    </row>
    <row r="72" spans="1:18" ht="72.5" x14ac:dyDescent="0.35">
      <c r="A72" s="7" t="s">
        <v>241</v>
      </c>
      <c r="B72" s="7" t="s">
        <v>242</v>
      </c>
      <c r="C72" s="26"/>
      <c r="D72" s="27" t="s">
        <v>243</v>
      </c>
      <c r="E72" s="27"/>
      <c r="F72" s="27"/>
      <c r="G72" s="7" t="s">
        <v>244</v>
      </c>
      <c r="H72" s="7" t="s">
        <v>245</v>
      </c>
      <c r="I72" s="7"/>
      <c r="J72" s="7"/>
      <c r="K72" s="7"/>
      <c r="L72" s="7"/>
      <c r="M72" s="7"/>
      <c r="N72" s="7"/>
      <c r="O72" s="7"/>
      <c r="P72" s="7"/>
      <c r="Q72" s="28"/>
    </row>
    <row r="73" spans="1:18" ht="36.5" x14ac:dyDescent="0.35">
      <c r="A73" s="7" t="s">
        <v>246</v>
      </c>
      <c r="B73" s="7"/>
      <c r="C73" s="26"/>
      <c r="D73" s="27" t="s">
        <v>243</v>
      </c>
      <c r="E73" s="29"/>
      <c r="F73" s="29"/>
      <c r="G73" s="7" t="s">
        <v>244</v>
      </c>
      <c r="H73" s="7"/>
      <c r="I73" s="7"/>
      <c r="J73" s="7"/>
      <c r="K73" s="7"/>
      <c r="L73" s="7"/>
      <c r="M73" s="7"/>
      <c r="N73" s="7"/>
      <c r="O73" s="7"/>
      <c r="P73" s="7"/>
      <c r="Q73" s="28"/>
    </row>
    <row r="74" spans="1:18" ht="58" x14ac:dyDescent="0.35">
      <c r="A74" s="7" t="s">
        <v>247</v>
      </c>
      <c r="B74" s="7" t="s">
        <v>248</v>
      </c>
      <c r="C74" s="30"/>
      <c r="D74" s="31" t="s">
        <v>249</v>
      </c>
      <c r="E74" s="31"/>
      <c r="F74" s="31"/>
      <c r="G74" s="7" t="s">
        <v>250</v>
      </c>
      <c r="H74" s="7" t="s">
        <v>251</v>
      </c>
      <c r="I74" s="7"/>
      <c r="J74" s="7"/>
      <c r="K74" s="7"/>
      <c r="L74" s="7"/>
      <c r="M74" s="7"/>
      <c r="N74" s="7"/>
      <c r="O74" s="7"/>
      <c r="P74" s="7"/>
      <c r="Q74" s="28"/>
    </row>
    <row r="75" spans="1:18" ht="29" x14ac:dyDescent="0.35">
      <c r="A75" s="7" t="s">
        <v>252</v>
      </c>
      <c r="B75" s="7" t="s">
        <v>253</v>
      </c>
      <c r="C75" s="26"/>
      <c r="D75" s="27" t="s">
        <v>249</v>
      </c>
      <c r="E75" s="27"/>
      <c r="F75" s="27"/>
      <c r="G75" s="7" t="s">
        <v>254</v>
      </c>
      <c r="H75" s="7" t="s">
        <v>255</v>
      </c>
      <c r="I75" s="7"/>
      <c r="J75" s="7"/>
      <c r="K75" s="7"/>
      <c r="L75" s="7"/>
      <c r="M75" s="7"/>
      <c r="N75" s="7"/>
      <c r="O75" s="7"/>
      <c r="P75" s="7"/>
      <c r="Q75" s="28"/>
    </row>
    <row r="76" spans="1:18" ht="36.5" x14ac:dyDescent="0.35">
      <c r="A76" s="7" t="s">
        <v>256</v>
      </c>
      <c r="B76" s="7" t="s">
        <v>257</v>
      </c>
      <c r="C76" s="26"/>
      <c r="D76" s="27" t="s">
        <v>243</v>
      </c>
      <c r="E76" s="27"/>
      <c r="F76" s="27"/>
      <c r="G76" s="7" t="s">
        <v>258</v>
      </c>
      <c r="H76" s="7" t="s">
        <v>259</v>
      </c>
      <c r="I76" s="7"/>
      <c r="J76" s="7"/>
      <c r="K76" s="7"/>
      <c r="L76" s="7"/>
      <c r="M76" s="7"/>
      <c r="N76" s="7"/>
      <c r="O76" s="7"/>
      <c r="P76" s="7"/>
      <c r="Q76" s="28"/>
    </row>
    <row r="77" spans="1:18" ht="37" thickBot="1" x14ac:dyDescent="0.4">
      <c r="A77" s="7" t="s">
        <v>260</v>
      </c>
      <c r="B77" s="7"/>
      <c r="C77" s="7"/>
      <c r="D77" s="27" t="s">
        <v>243</v>
      </c>
      <c r="E77" s="7"/>
      <c r="F77" s="7"/>
      <c r="G77" s="7" t="s">
        <v>261</v>
      </c>
      <c r="H77" s="7"/>
      <c r="I77" s="7"/>
      <c r="J77" s="7"/>
      <c r="K77" s="7"/>
      <c r="L77" s="7"/>
      <c r="M77" s="7"/>
      <c r="N77" s="7"/>
      <c r="O77" s="7"/>
      <c r="P77" s="7"/>
      <c r="Q77" s="32"/>
    </row>
    <row r="78" spans="1:18" ht="15" thickTop="1" x14ac:dyDescent="0.35"/>
  </sheetData>
  <autoFilter ref="A2:V66" xr:uid="{00000000-0001-0000-0000-000000000000}"/>
  <mergeCells count="1">
    <mergeCell ref="A70:Q70"/>
  </mergeCells>
  <phoneticPr fontId="4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Pukli Viktória</dc:creator>
  <cp:lastModifiedBy>Mezei Orsolya</cp:lastModifiedBy>
  <cp:lastPrinted>2019-07-16T09:18:35Z</cp:lastPrinted>
  <dcterms:created xsi:type="dcterms:W3CDTF">2019-07-15T13:51:24Z</dcterms:created>
  <dcterms:modified xsi:type="dcterms:W3CDTF">2026-03-02T13:44:15Z</dcterms:modified>
</cp:coreProperties>
</file>